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anfassett/ 00bf folder/00 check sheet folder/2022-2023 degree plans folder/"/>
    </mc:Choice>
  </mc:AlternateContent>
  <xr:revisionPtr revIDLastSave="0" documentId="13_ncr:1_{83E2DFE8-6CE5-5544-9583-DF83DB6B764A}" xr6:coauthVersionLast="36" xr6:coauthVersionMax="36" xr10:uidLastSave="{00000000-0000-0000-0000-000000000000}"/>
  <bookViews>
    <workbookView xWindow="340" yWindow="500" windowWidth="17360" windowHeight="22540" xr2:uid="{00000000-000D-0000-FFFF-FFFF00000000}"/>
  </bookViews>
  <sheets>
    <sheet name="ART-CERAMICS BF 4-13-2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7" i="1" l="1"/>
  <c r="M37" i="1"/>
  <c r="N36" i="1"/>
  <c r="M36" i="1"/>
  <c r="M35" i="1"/>
  <c r="N35" i="1" s="1"/>
  <c r="M20" i="1" l="1"/>
  <c r="N20" i="1"/>
  <c r="M21" i="1"/>
  <c r="N21" i="1"/>
  <c r="N29" i="1"/>
  <c r="M29" i="1"/>
  <c r="N28" i="1"/>
  <c r="M28" i="1"/>
  <c r="N26" i="1"/>
  <c r="M26" i="1"/>
  <c r="N25" i="1"/>
  <c r="M25" i="1"/>
  <c r="N67" i="1" l="1"/>
  <c r="M67" i="1"/>
  <c r="G116" i="1"/>
  <c r="M109" i="1"/>
  <c r="C65" i="1"/>
  <c r="C64" i="1"/>
  <c r="G71" i="1"/>
  <c r="F71" i="1"/>
  <c r="F116" i="1"/>
  <c r="G106" i="1"/>
  <c r="F106" i="1"/>
  <c r="N109" i="1" l="1"/>
  <c r="N44" i="1" l="1"/>
  <c r="M44" i="1"/>
  <c r="N43" i="1"/>
  <c r="M43" i="1"/>
  <c r="N42" i="1"/>
  <c r="M42" i="1"/>
  <c r="N41" i="1"/>
  <c r="M41" i="1"/>
  <c r="N40" i="1"/>
  <c r="M40" i="1"/>
  <c r="F27" i="1"/>
  <c r="F19" i="1"/>
  <c r="F18" i="1"/>
  <c r="G18" i="1" s="1"/>
  <c r="M31" i="1"/>
  <c r="M32" i="1"/>
  <c r="M33" i="1"/>
  <c r="M34" i="1"/>
  <c r="M30" i="1"/>
  <c r="M14" i="1"/>
  <c r="M15" i="1"/>
  <c r="M16" i="1"/>
  <c r="M17" i="1"/>
  <c r="M18" i="1"/>
  <c r="M19" i="1"/>
  <c r="M22" i="1"/>
  <c r="M23" i="1"/>
  <c r="M24" i="1"/>
  <c r="M13" i="1"/>
  <c r="F40" i="1"/>
  <c r="F37" i="1"/>
  <c r="F36" i="1"/>
  <c r="F32" i="1"/>
  <c r="F33" i="1"/>
  <c r="F31" i="1"/>
  <c r="F28" i="1"/>
  <c r="F23" i="1"/>
  <c r="F24" i="1"/>
  <c r="F22" i="1"/>
  <c r="K123" i="1"/>
  <c r="A123" i="1"/>
  <c r="K62" i="1"/>
  <c r="A62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34" i="1"/>
  <c r="N33" i="1"/>
  <c r="N32" i="1"/>
  <c r="N31" i="1"/>
  <c r="N30" i="1"/>
  <c r="F75" i="1"/>
  <c r="F76" i="1"/>
  <c r="G68" i="1"/>
  <c r="G69" i="1"/>
  <c r="G70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10" i="1"/>
  <c r="G111" i="1"/>
  <c r="G112" i="1"/>
  <c r="G113" i="1"/>
  <c r="G114" i="1"/>
  <c r="G115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G19" i="1"/>
  <c r="G22" i="1"/>
  <c r="G23" i="1"/>
  <c r="G24" i="1"/>
  <c r="G27" i="1"/>
  <c r="G28" i="1"/>
  <c r="G31" i="1"/>
  <c r="G32" i="1"/>
  <c r="G33" i="1"/>
  <c r="G36" i="1"/>
  <c r="G37" i="1"/>
  <c r="G40" i="1"/>
  <c r="N13" i="1"/>
  <c r="N14" i="1"/>
  <c r="N15" i="1"/>
  <c r="N16" i="1"/>
  <c r="N17" i="1"/>
  <c r="N18" i="1"/>
  <c r="N19" i="1"/>
  <c r="N22" i="1"/>
  <c r="N23" i="1"/>
  <c r="N24" i="1"/>
  <c r="F68" i="1"/>
  <c r="F69" i="1"/>
  <c r="F70" i="1"/>
  <c r="F74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10" i="1"/>
  <c r="F111" i="1"/>
  <c r="F112" i="1"/>
  <c r="F113" i="1"/>
  <c r="F114" i="1"/>
  <c r="F115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G74" i="1" l="1"/>
  <c r="N46" i="1"/>
  <c r="M46" i="1"/>
  <c r="G42" i="1"/>
  <c r="F42" i="1"/>
  <c r="N48" i="1" l="1"/>
  <c r="G119" i="1" s="1"/>
  <c r="L46" i="1"/>
  <c r="F44" i="1"/>
  <c r="M48" i="1"/>
  <c r="F119" i="1" s="1"/>
  <c r="E42" i="1"/>
  <c r="E116" i="1"/>
  <c r="E119" i="1" l="1"/>
  <c r="L48" i="1"/>
</calcChain>
</file>

<file path=xl/sharedStrings.xml><?xml version="1.0" encoding="utf-8"?>
<sst xmlns="http://schemas.openxmlformats.org/spreadsheetml/2006/main" count="343" uniqueCount="94">
  <si>
    <t>Grade</t>
    <phoneticPr fontId="4" type="noConversion"/>
  </si>
  <si>
    <t>Hours</t>
    <phoneticPr fontId="4" type="noConversion"/>
  </si>
  <si>
    <t>Points</t>
    <phoneticPr fontId="4" type="noConversion"/>
  </si>
  <si>
    <t>Grade</t>
    <phoneticPr fontId="4" type="noConversion"/>
  </si>
  <si>
    <t>Hours</t>
    <phoneticPr fontId="4" type="noConversion"/>
  </si>
  <si>
    <t>ENGLISH (6 hours)¹</t>
    <phoneticPr fontId="4" type="noConversion"/>
  </si>
  <si>
    <t>GENERAL CURRICULUM (39 hours)</t>
    <phoneticPr fontId="4" type="noConversion"/>
  </si>
  <si>
    <t xml:space="preserve">  General Curriculum Hours Required:</t>
  </si>
  <si>
    <t>Total Hours Required for Degree:</t>
    <phoneticPr fontId="4" type="noConversion"/>
  </si>
  <si>
    <t>Total Excess:</t>
  </si>
  <si>
    <t xml:space="preserve"> </t>
  </si>
  <si>
    <t>_____</t>
  </si>
  <si>
    <t>__________________</t>
  </si>
  <si>
    <t>CWID:</t>
  </si>
  <si>
    <t>A grade of "C" or better required in all ART courses.</t>
  </si>
  <si>
    <t>Concentration:</t>
  </si>
  <si>
    <t>ART</t>
  </si>
  <si>
    <t>AREA OF ART CONCENTRATION (24 hours)</t>
  </si>
  <si>
    <t>SCHOOL OF VISUAL AND PERFORMING ARTS</t>
  </si>
  <si>
    <t>BACHELOR OF FINE ARTS DEGREE</t>
  </si>
  <si>
    <t>ENGL 1001</t>
  </si>
  <si>
    <t>ART 1001 - Basic Design</t>
  </si>
  <si>
    <t>ART 1002 - 3D Design</t>
  </si>
  <si>
    <t>ART 1003 - Drawing</t>
  </si>
  <si>
    <t>ART 1004 - Figure Drawing</t>
  </si>
  <si>
    <t>ART 2002 - Art Survey II</t>
  </si>
  <si>
    <t>Name :</t>
    <phoneticPr fontId="4" type="noConversion"/>
  </si>
  <si>
    <t>HUMANITIES (9 hours)²</t>
    <phoneticPr fontId="4" type="noConversion"/>
  </si>
  <si>
    <t>________________________</t>
    <phoneticPr fontId="4" type="noConversion"/>
  </si>
  <si>
    <t>FREE ELECTIVES (3 hours)</t>
    <phoneticPr fontId="4" type="noConversion"/>
  </si>
  <si>
    <t xml:space="preserve">  General Curriculum Sub-Total:</t>
  </si>
  <si>
    <t>ART 2046 - Photography</t>
  </si>
  <si>
    <t>ART 2081 - Sculpture</t>
  </si>
  <si>
    <t>ART 4004 - Advanced Drawing</t>
  </si>
  <si>
    <t>UNIV 1001</t>
  </si>
  <si>
    <t>ART 2073 - Beginning Painting</t>
  </si>
  <si>
    <t>ART 2001 - Art Survey I</t>
  </si>
  <si>
    <t>________________________</t>
    <phoneticPr fontId="4" type="noConversion"/>
  </si>
  <si>
    <t xml:space="preserve">Transfer from: </t>
    <phoneticPr fontId="4" type="noConversion"/>
  </si>
  <si>
    <t>Degree Requirements Total:</t>
    <phoneticPr fontId="4" type="noConversion"/>
  </si>
  <si>
    <r>
      <t xml:space="preserve"> </t>
    </r>
    <r>
      <rPr>
        <b/>
        <sz val="8"/>
        <color indexed="16"/>
        <rFont val="Arial"/>
        <family val="2"/>
      </rPr>
      <t>Major Sub-Total:</t>
    </r>
    <phoneticPr fontId="4" type="noConversion"/>
  </si>
  <si>
    <t>MAJOR REQUIREMENTS (81 HOURS)¹</t>
    <phoneticPr fontId="4" type="noConversion"/>
  </si>
  <si>
    <t>ENGL 1002</t>
  </si>
  <si>
    <t>EXCESS (CONT)</t>
  </si>
  <si>
    <t>Total Hours</t>
  </si>
  <si>
    <t>SCHEDULED DURING FINAL SEMESTER:</t>
  </si>
  <si>
    <t>COLLEGE OF ARTS, EDUCATION, AND SCIENCES</t>
  </si>
  <si>
    <t>ART DEPARTMENT CORE COURSES (42 HOURS)</t>
  </si>
  <si>
    <t>ART ELECTIVES (15 hours)</t>
  </si>
  <si>
    <t>DEGREE PLAN REQUIREMENTS FOR THE</t>
  </si>
  <si>
    <t>Balance to Banner transcript</t>
  </si>
  <si>
    <t>Date Updated</t>
  </si>
  <si>
    <t>Advisor</t>
  </si>
  <si>
    <t>90 hrs_________</t>
  </si>
  <si>
    <t>Notes: (transfer), {substitution}, [crosslist], {(substituting transfer)}</t>
  </si>
  <si>
    <r>
      <t>MATHEMATICS (6 Hours)</t>
    </r>
    <r>
      <rPr>
        <b/>
        <vertAlign val="superscript"/>
        <sz val="9"/>
        <rFont val="Arial"/>
        <family val="2"/>
      </rPr>
      <t>3</t>
    </r>
  </si>
  <si>
    <r>
      <t>NATURAL/PHYSICAL SCIENCE (9 hours)</t>
    </r>
    <r>
      <rPr>
        <b/>
        <vertAlign val="superscript"/>
        <sz val="9"/>
        <rFont val="Arial"/>
        <family val="2"/>
      </rPr>
      <t>4</t>
    </r>
  </si>
  <si>
    <r>
      <t>SOCIAL/BEHAVIORAL SCIENCES (6 hours)</t>
    </r>
    <r>
      <rPr>
        <b/>
        <vertAlign val="superscript"/>
        <sz val="9"/>
        <rFont val="Arial"/>
        <family val="2"/>
      </rPr>
      <t>5</t>
    </r>
  </si>
  <si>
    <t>Last 18 hours in ART must be taken at ULM.</t>
  </si>
  <si>
    <t xml:space="preserve"> •    ULM ART PROGRAM   •  </t>
  </si>
  <si>
    <t xml:space="preserve"> •    ULM ART PROGRAM  •  </t>
  </si>
  <si>
    <t>Ceramics</t>
  </si>
  <si>
    <t>ART 4001 - Advanced Ceramics (1)</t>
  </si>
  <si>
    <t>ART 4001 - Advanced Ceramics (2)</t>
  </si>
  <si>
    <t>ART ____ - art elective</t>
  </si>
  <si>
    <t>Major Hours Required:</t>
    <phoneticPr fontId="5" type="noConversion"/>
  </si>
  <si>
    <t>ART 2007 - Beginning Ceramics</t>
  </si>
  <si>
    <t>ART 3007 - Intermediate Ceramics</t>
  </si>
  <si>
    <t>ART 2005 - Graphic Design I</t>
  </si>
  <si>
    <t>PERCENT OF GENERAL CORE COMPLETED</t>
  </si>
  <si>
    <t>ART PROGRAM</t>
  </si>
  <si>
    <t>GPA</t>
  </si>
  <si>
    <t>Hours</t>
  </si>
  <si>
    <t>Points</t>
  </si>
  <si>
    <t>Name here</t>
  </si>
  <si>
    <t>Art majors must complete at least 24 hours in an area 
of art concentration, beyond core courses.</t>
  </si>
  <si>
    <t>MAJOR:</t>
  </si>
  <si>
    <t>UNIVERSITY OF LOUISIANA MONROE</t>
  </si>
  <si>
    <t xml:space="preserve">ID here            </t>
  </si>
  <si>
    <t>REMEDIAL COURSES:</t>
  </si>
  <si>
    <t>EXCESS COURSES:</t>
  </si>
  <si>
    <t>REPEATED COURSES:</t>
  </si>
  <si>
    <t>Back of Degree Plan for:</t>
  </si>
  <si>
    <t>CATALOG 2022-2023</t>
  </si>
  <si>
    <t xml:space="preserve">SPRING </t>
  </si>
  <si>
    <t xml:space="preserve">FALL </t>
  </si>
  <si>
    <t>ART 4026 - 19th Century Art History</t>
  </si>
  <si>
    <t>ART 4029 - Contemporary Art History</t>
  </si>
  <si>
    <t>ART 4001 - Advanced Ceramics (3)</t>
  </si>
  <si>
    <t>ART 4045 - Studio Hours (Ceramics)</t>
  </si>
  <si>
    <r>
      <t xml:space="preserve">ART 3000 - Portfolio Review (1) </t>
    </r>
    <r>
      <rPr>
        <sz val="7.5"/>
        <rFont val="Arial"/>
        <family val="2"/>
      </rPr>
      <t>(33 Art Cr.)</t>
    </r>
  </si>
  <si>
    <r>
      <t xml:space="preserve">ART 3000 - Portfolio Review (2) </t>
    </r>
    <r>
      <rPr>
        <sz val="7.5"/>
        <rFont val="Arial"/>
        <family val="2"/>
      </rPr>
      <t>(51-60 Art Cr.)</t>
    </r>
  </si>
  <si>
    <r>
      <t xml:space="preserve">ART 3000 - Portfolio Review (3) </t>
    </r>
    <r>
      <rPr>
        <sz val="7.5"/>
        <rFont val="Arial"/>
        <family val="2"/>
      </rPr>
      <t>(Last Sem.)</t>
    </r>
  </si>
  <si>
    <t>ART 2057, 2058, 2059, or 2060 - Printmaking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</si>
</sst>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0.0%"/>
  </numFmts>
  <fonts count="3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etica"/>
      <family val="2"/>
    </font>
    <font>
      <b/>
      <sz val="11"/>
      <name val="Arial"/>
      <family val="2"/>
    </font>
    <font>
      <sz val="9"/>
      <color indexed="16"/>
      <name val="Arial"/>
      <family val="2"/>
    </font>
    <font>
      <sz val="8"/>
      <color indexed="8"/>
      <name val="Arial"/>
      <family val="2"/>
    </font>
    <font>
      <b/>
      <sz val="10"/>
      <color indexed="16"/>
      <name val="Arial"/>
      <family val="2"/>
    </font>
    <font>
      <b/>
      <sz val="9"/>
      <color indexed="16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indexed="9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b/>
      <sz val="8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FFFF"/>
      <name val="Arial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7" fillId="0" borderId="1" applyNumberFormat="0" applyFon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 applyBorder="1"/>
    <xf numFmtId="0" fontId="0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0" fillId="0" borderId="2" xfId="0" applyBorder="1"/>
    <xf numFmtId="0" fontId="20" fillId="0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0" fillId="0" borderId="0" xfId="0" applyFont="1" applyBorder="1"/>
    <xf numFmtId="0" fontId="21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9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19" fillId="0" borderId="0" xfId="0" applyFont="1" applyFill="1" applyBorder="1"/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/>
    <xf numFmtId="0" fontId="19" fillId="0" borderId="0" xfId="0" applyFont="1"/>
    <xf numFmtId="0" fontId="5" fillId="0" borderId="0" xfId="0" applyFont="1"/>
    <xf numFmtId="0" fontId="4" fillId="0" borderId="0" xfId="0" applyFont="1" applyBorder="1" applyAlignment="1">
      <alignment horizontal="left"/>
    </xf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24" fillId="0" borderId="0" xfId="0" applyFont="1" applyBorder="1"/>
    <xf numFmtId="0" fontId="18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4" fillId="5" borderId="0" xfId="0" applyFont="1" applyFill="1" applyBorder="1"/>
    <xf numFmtId="0" fontId="4" fillId="6" borderId="0" xfId="0" applyFont="1" applyFill="1" applyBorder="1"/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/>
    <xf numFmtId="0" fontId="0" fillId="0" borderId="0" xfId="0" applyAlignment="1"/>
    <xf numFmtId="49" fontId="3" fillId="0" borderId="0" xfId="0" applyNumberFormat="1" applyFont="1" applyAlignment="1"/>
    <xf numFmtId="0" fontId="7" fillId="0" borderId="0" xfId="0" applyFont="1" applyBorder="1" applyAlignment="1"/>
    <xf numFmtId="0" fontId="19" fillId="0" borderId="0" xfId="0" applyFont="1" applyBorder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18" fillId="0" borderId="0" xfId="0" applyFont="1" applyBorder="1" applyAlignment="1">
      <alignment horizontal="left"/>
    </xf>
    <xf numFmtId="0" fontId="29" fillId="3" borderId="0" xfId="0" applyFont="1" applyFill="1" applyAlignment="1">
      <alignment horizontal="right"/>
    </xf>
    <xf numFmtId="0" fontId="29" fillId="3" borderId="0" xfId="0" applyFont="1" applyFill="1" applyAlignment="1">
      <alignment horizontal="center"/>
    </xf>
    <xf numFmtId="0" fontId="29" fillId="3" borderId="0" xfId="0" applyFont="1" applyFill="1"/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/>
    </xf>
    <xf numFmtId="0" fontId="4" fillId="0" borderId="0" xfId="0" applyFont="1" applyAlignment="1"/>
    <xf numFmtId="0" fontId="5" fillId="0" borderId="0" xfId="0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Border="1" applyAlignment="1">
      <alignment horizontal="left"/>
    </xf>
    <xf numFmtId="0" fontId="19" fillId="0" borderId="0" xfId="0" applyFont="1" applyAlignment="1"/>
    <xf numFmtId="0" fontId="6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4" borderId="6" xfId="0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5" fontId="18" fillId="4" borderId="6" xfId="0" applyNumberFormat="1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Fill="1" applyBorder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Followed Hyperlink" xfId="9" builtinId="9" hidden="1"/>
    <cellStyle name="Heading 1" xfId="5" builtinId="16" customBuiltin="1"/>
    <cellStyle name="Heading 2" xfId="6" builtinId="17" customBuiltin="1"/>
    <cellStyle name="Hyperlink" xfId="8" builtinId="8" hidde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8467</xdr:colOff>
      <xdr:row>129</xdr:row>
      <xdr:rowOff>59265</xdr:rowOff>
    </xdr:from>
    <xdr:to>
      <xdr:col>10</xdr:col>
      <xdr:colOff>457201</xdr:colOff>
      <xdr:row>168</xdr:row>
      <xdr:rowOff>135466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2C7402-76FE-2341-8379-53FC16597ECA}"/>
            </a:ext>
          </a:extLst>
        </xdr:cNvPr>
        <xdr:cNvSpPr txBox="1"/>
      </xdr:nvSpPr>
      <xdr:spPr>
        <a:xfrm>
          <a:off x="1176867" y="20099865"/>
          <a:ext cx="4131734" cy="6680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pPr algn="ctr"/>
          <a:r>
            <a:rPr lang="en-US" sz="1800" b="1"/>
            <a:t>FOOTNOTES CATALOG 2022-2023</a:t>
          </a:r>
          <a:endParaRPr lang="en-US" sz="1100"/>
        </a:p>
        <a:p>
          <a:endParaRPr lang="en-US" sz="1100"/>
        </a:p>
        <a:p>
          <a:r>
            <a:rPr lang="en-US" sz="1100"/>
            <a:t>1  A minimum grade of “C” required in English 1001, 1002, the first non-developmental Math course, </a:t>
          </a:r>
          <a:r>
            <a:rPr lang="en-US" sz="1100" b="1"/>
            <a:t>and all ART courses.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2  HUMANITIES (9 Hours) </a:t>
          </a:r>
          <a:r>
            <a:rPr lang="en-US" sz="1100"/>
            <a:t>Nine hours must be selected from Literature, Foreign Language, History, Communications, or courses designated as Humanities. The nine hours must contain </a:t>
          </a:r>
          <a:r>
            <a:rPr lang="en-US" sz="1100" u="sng"/>
            <a:t>a minimum of 3 hours of Literature.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3 MATHEMATICS (6 Hours) </a:t>
          </a:r>
          <a:r>
            <a:rPr lang="en-US" sz="1100"/>
            <a:t>Six hours must be selected at a level no lower than applied algebra. </a:t>
          </a:r>
        </a:p>
        <a:p>
          <a:r>
            <a:rPr lang="en-US" sz="1100" b="1"/>
            <a:t>Students MAY NOT use the following combinations to satisfy the math requirement: </a:t>
          </a:r>
        </a:p>
        <a:p>
          <a:r>
            <a:rPr lang="en-US" sz="1100"/>
            <a:t>MATH 1007 and MATH 1018                                                                                                                                                                    MATH 1009 and MATH 1011                                                                                                                      MATH 1012 and MATH 1013                                                                                                                        MATH 1014 and MATH 1031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4  NATURAL/PHYSICAL SCIENCE (9 Hours), </a:t>
          </a:r>
        </a:p>
        <a:p>
          <a:r>
            <a:rPr lang="en-US" sz="1100"/>
            <a:t>Six hours must be from a single subject area of biological or physical science. Three hours must be from the other area (i.e., both physical and biological sciences must be taken). </a:t>
          </a:r>
        </a:p>
        <a:p>
          <a:r>
            <a:rPr lang="en-US" sz="1100" b="1"/>
            <a:t>Students may receive credit toward degree in only one of the following: </a:t>
          </a:r>
          <a:r>
            <a:rPr lang="en-US" sz="1100"/>
            <a:t>PHYS 1001, PHYS 2003, PHYS 2007, and PSCI 1001. </a:t>
          </a:r>
          <a:r>
            <a:rPr lang="en-US" sz="1100" b="1"/>
            <a:t>Additionally, students MAY NOT receive credit toward degree in both </a:t>
          </a:r>
          <a:r>
            <a:rPr lang="en-US" sz="1100"/>
            <a:t>GEOS 1001 and GEOL 1001.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5  SOCIAL/BEHAVIORAL SCIENCES (6 Hours) </a:t>
          </a:r>
        </a:p>
        <a:p>
          <a:r>
            <a:rPr lang="en-US" sz="1100"/>
            <a:t>Six hours must be selected from </a:t>
          </a:r>
          <a:r>
            <a:rPr lang="en-US" sz="1100" b="1"/>
            <a:t>Social Sciences: </a:t>
          </a:r>
          <a:r>
            <a:rPr lang="en-US" sz="1100"/>
            <a:t>Economics, Geography, Political Science, and/or </a:t>
          </a:r>
          <a:r>
            <a:rPr lang="en-US" sz="1100" b="1"/>
            <a:t>Behavioral Sciences: </a:t>
          </a:r>
          <a:r>
            <a:rPr lang="en-US" sz="1100"/>
            <a:t>Psychology And</a:t>
          </a:r>
          <a:r>
            <a:rPr lang="en-US" sz="1100" baseline="0"/>
            <a:t> </a:t>
          </a:r>
          <a:r>
            <a:rPr lang="en-US" sz="1100"/>
            <a:t>Sociology. Students must take at least three hours of Social/Behavioral Sciences at the 2000 level or above.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showRuler="0" view="pageLayout" topLeftCell="B14" zoomScale="150" zoomScaleNormal="75" zoomScaleSheetLayoutView="100" zoomScalePageLayoutView="150" workbookViewId="0">
      <selection activeCell="I21" sqref="I21:K21"/>
    </sheetView>
  </sheetViews>
  <sheetFormatPr baseColWidth="10" defaultColWidth="7.6640625" defaultRowHeight="13"/>
  <cols>
    <col min="1" max="1" width="8.33203125" customWidth="1"/>
    <col min="2" max="3" width="7" customWidth="1"/>
    <col min="4" max="4" width="5" customWidth="1"/>
    <col min="5" max="5" width="5.33203125" style="10" customWidth="1"/>
    <col min="6" max="7" width="4.6640625" customWidth="1"/>
    <col min="8" max="8" width="2.5" customWidth="1"/>
    <col min="9" max="9" width="8.5" customWidth="1"/>
    <col min="10" max="10" width="10.5" customWidth="1"/>
    <col min="11" max="11" width="11.1640625" customWidth="1"/>
    <col min="12" max="12" width="5.33203125" style="50" customWidth="1"/>
    <col min="13" max="14" width="4.6640625" style="42" customWidth="1"/>
    <col min="15" max="16" width="8.5" customWidth="1"/>
  </cols>
  <sheetData>
    <row r="1" spans="1:14" ht="18" customHeight="1">
      <c r="A1" s="106" t="s">
        <v>38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89" t="s">
        <v>51</v>
      </c>
      <c r="M1" s="89"/>
      <c r="N1" s="89"/>
    </row>
    <row r="2" spans="1:14" ht="15.75" customHeight="1">
      <c r="A2" s="7"/>
      <c r="B2" s="7"/>
      <c r="C2" s="7"/>
      <c r="D2" s="7"/>
      <c r="E2" s="8"/>
      <c r="F2" s="7"/>
      <c r="G2" s="7"/>
      <c r="H2" s="7"/>
      <c r="I2" s="7"/>
      <c r="J2" s="7"/>
      <c r="K2" s="7"/>
      <c r="L2" s="89" t="s">
        <v>52</v>
      </c>
      <c r="M2" s="89"/>
      <c r="N2" s="89"/>
    </row>
    <row r="3" spans="1:14" ht="15" customHeight="1">
      <c r="A3" s="107" t="s">
        <v>77</v>
      </c>
      <c r="B3" s="98"/>
      <c r="C3" s="98"/>
      <c r="D3" s="98"/>
      <c r="E3" s="98"/>
      <c r="F3" s="98"/>
      <c r="G3" s="98"/>
      <c r="I3" s="122" t="s">
        <v>76</v>
      </c>
      <c r="J3" s="80"/>
      <c r="K3" s="17" t="s">
        <v>16</v>
      </c>
      <c r="L3" s="120" t="s">
        <v>53</v>
      </c>
      <c r="M3" s="120"/>
      <c r="N3" s="120"/>
    </row>
    <row r="4" spans="1:14" ht="12.25" customHeight="1">
      <c r="A4" s="114" t="s">
        <v>46</v>
      </c>
      <c r="B4" s="98"/>
      <c r="C4" s="98"/>
      <c r="D4" s="98"/>
      <c r="E4" s="98"/>
      <c r="F4" s="98"/>
      <c r="G4" s="98"/>
      <c r="I4" s="124" t="s">
        <v>15</v>
      </c>
      <c r="J4" s="80"/>
      <c r="K4" s="81" t="s">
        <v>61</v>
      </c>
      <c r="L4" s="82"/>
      <c r="M4" s="30"/>
      <c r="N4" s="30"/>
    </row>
    <row r="5" spans="1:14" ht="12.25" customHeight="1">
      <c r="A5" s="114" t="s">
        <v>18</v>
      </c>
      <c r="B5" s="98"/>
      <c r="C5" s="98"/>
      <c r="D5" s="98"/>
      <c r="E5" s="98"/>
      <c r="F5" s="98"/>
      <c r="G5" s="98"/>
      <c r="H5" s="18"/>
      <c r="I5" s="115" t="s">
        <v>75</v>
      </c>
      <c r="J5" s="115"/>
      <c r="K5" s="115"/>
      <c r="L5" s="115"/>
      <c r="M5" s="115"/>
      <c r="N5" s="30"/>
    </row>
    <row r="6" spans="1:14" ht="12.25" customHeight="1">
      <c r="A6" s="112" t="s">
        <v>70</v>
      </c>
      <c r="B6" s="98"/>
      <c r="C6" s="98"/>
      <c r="D6" s="98"/>
      <c r="E6" s="98"/>
      <c r="F6" s="98"/>
      <c r="G6" s="98"/>
      <c r="H6" s="18"/>
      <c r="I6" s="115"/>
      <c r="J6" s="115"/>
      <c r="K6" s="115"/>
      <c r="L6" s="115"/>
      <c r="M6" s="115"/>
      <c r="N6" s="30"/>
    </row>
    <row r="7" spans="1:14" ht="12.25" customHeight="1">
      <c r="A7" s="108" t="s">
        <v>83</v>
      </c>
      <c r="B7" s="109"/>
      <c r="C7" s="109"/>
      <c r="D7" s="109"/>
      <c r="E7" s="109"/>
      <c r="F7" s="109"/>
      <c r="G7" s="109"/>
      <c r="H7" s="18"/>
      <c r="I7" s="115"/>
      <c r="J7" s="115"/>
      <c r="K7" s="115"/>
      <c r="L7" s="115"/>
      <c r="M7" s="115"/>
      <c r="N7" s="30"/>
    </row>
    <row r="8" spans="1:14" ht="14.25" customHeight="1">
      <c r="A8" s="110" t="s">
        <v>49</v>
      </c>
      <c r="B8" s="111"/>
      <c r="C8" s="111"/>
      <c r="D8" s="111"/>
      <c r="E8" s="111"/>
      <c r="F8" s="111"/>
      <c r="G8" s="111"/>
      <c r="H8" s="18"/>
      <c r="I8" s="21" t="s">
        <v>41</v>
      </c>
      <c r="M8" s="30"/>
      <c r="N8" s="30"/>
    </row>
    <row r="9" spans="1:14" ht="12.25" customHeight="1">
      <c r="A9" s="110" t="s">
        <v>19</v>
      </c>
      <c r="B9" s="111"/>
      <c r="C9" s="111"/>
      <c r="D9" s="111"/>
      <c r="E9" s="111"/>
      <c r="F9" s="111"/>
      <c r="G9" s="111"/>
      <c r="H9" s="18"/>
      <c r="I9" s="15" t="s">
        <v>14</v>
      </c>
      <c r="J9" s="14"/>
      <c r="K9" s="14"/>
      <c r="L9" s="70"/>
      <c r="M9" s="36"/>
      <c r="N9" s="36"/>
    </row>
    <row r="10" spans="1:14" ht="12.25" customHeight="1">
      <c r="B10" s="81" t="s">
        <v>10</v>
      </c>
      <c r="C10" s="82"/>
      <c r="D10" s="82"/>
      <c r="E10" s="82"/>
      <c r="G10" s="10"/>
      <c r="H10" s="15"/>
      <c r="I10" s="15" t="s">
        <v>58</v>
      </c>
      <c r="L10" s="51"/>
      <c r="M10" s="30"/>
      <c r="N10" s="30"/>
    </row>
    <row r="11" spans="1:14" ht="14.25" customHeight="1">
      <c r="A11" t="s">
        <v>26</v>
      </c>
      <c r="B11" s="81" t="s">
        <v>74</v>
      </c>
      <c r="C11" s="82"/>
      <c r="D11" s="82"/>
      <c r="E11" s="82"/>
      <c r="F11" s="82"/>
      <c r="G11" s="82"/>
      <c r="H11" s="19"/>
      <c r="I11" s="43" t="s">
        <v>47</v>
      </c>
      <c r="L11" s="51"/>
      <c r="M11" s="30"/>
      <c r="N11" s="30"/>
    </row>
    <row r="12" spans="1:14" ht="12.25" customHeight="1">
      <c r="A12" t="s">
        <v>13</v>
      </c>
      <c r="B12" s="83" t="s">
        <v>78</v>
      </c>
      <c r="C12" s="82"/>
      <c r="D12" s="82"/>
      <c r="E12" s="82"/>
      <c r="F12" s="82"/>
      <c r="G12" s="82"/>
      <c r="I12" s="44"/>
      <c r="L12" s="52" t="s">
        <v>3</v>
      </c>
      <c r="M12" s="6" t="s">
        <v>4</v>
      </c>
      <c r="N12" s="6" t="s">
        <v>2</v>
      </c>
    </row>
    <row r="13" spans="1:14" ht="12.25" customHeight="1">
      <c r="G13" s="31"/>
      <c r="I13" s="125" t="s">
        <v>21</v>
      </c>
      <c r="J13" s="82"/>
      <c r="K13" s="82"/>
      <c r="L13" s="37" t="s">
        <v>11</v>
      </c>
      <c r="M13" s="37" t="str">
        <f>IF(OR(OR(OR(OR(L13="CR"),L13="D",L13="C"),L13="B"),L13="A"),3,"3")</f>
        <v>3</v>
      </c>
      <c r="N13" s="37">
        <f t="shared" ref="N13:N24" si="0">IF(L13="D",+M13*1,IF(L13="C",+M13*2,IF(L13="B",+M13*3,IF(L13="A",+M13*4,0))))</f>
        <v>0</v>
      </c>
    </row>
    <row r="14" spans="1:14" ht="12.25" customHeight="1">
      <c r="I14" s="125" t="s">
        <v>22</v>
      </c>
      <c r="J14" s="82"/>
      <c r="K14" s="82"/>
      <c r="L14" s="37" t="s">
        <v>11</v>
      </c>
      <c r="M14" s="37" t="str">
        <f t="shared" ref="M14:M24" si="1">IF(OR(OR(OR(OR(L14="CR"),L14="D",L14="C"),L14="B"),L14="A"),3,"3")</f>
        <v>3</v>
      </c>
      <c r="N14" s="37">
        <f t="shared" si="0"/>
        <v>0</v>
      </c>
    </row>
    <row r="15" spans="1:14" ht="12.25" customHeight="1">
      <c r="A15" s="21" t="s">
        <v>6</v>
      </c>
      <c r="I15" s="121" t="s">
        <v>23</v>
      </c>
      <c r="J15" s="82"/>
      <c r="K15" s="82"/>
      <c r="L15" s="37" t="s">
        <v>11</v>
      </c>
      <c r="M15" s="37" t="str">
        <f t="shared" si="1"/>
        <v>3</v>
      </c>
      <c r="N15" s="37">
        <f t="shared" si="0"/>
        <v>0</v>
      </c>
    </row>
    <row r="16" spans="1:14" ht="12.25" customHeight="1">
      <c r="A16" s="20" t="s">
        <v>10</v>
      </c>
      <c r="D16" s="10"/>
      <c r="E16" s="16" t="s">
        <v>0</v>
      </c>
      <c r="F16" s="16" t="s">
        <v>1</v>
      </c>
      <c r="G16" s="16" t="s">
        <v>2</v>
      </c>
      <c r="I16" s="125" t="s">
        <v>24</v>
      </c>
      <c r="J16" s="82"/>
      <c r="K16" s="82"/>
      <c r="L16" s="37" t="s">
        <v>11</v>
      </c>
      <c r="M16" s="37" t="str">
        <f t="shared" si="1"/>
        <v>3</v>
      </c>
      <c r="N16" s="37">
        <f t="shared" si="0"/>
        <v>0</v>
      </c>
    </row>
    <row r="17" spans="1:14" ht="12.25" customHeight="1">
      <c r="A17" s="30" t="s">
        <v>5</v>
      </c>
      <c r="B17" s="36"/>
      <c r="C17" s="4"/>
      <c r="D17" s="4"/>
      <c r="E17" s="5"/>
      <c r="F17" s="5"/>
      <c r="G17" s="5"/>
      <c r="I17" s="99" t="s">
        <v>36</v>
      </c>
      <c r="J17" s="82"/>
      <c r="K17" s="82"/>
      <c r="L17" s="37" t="s">
        <v>11</v>
      </c>
      <c r="M17" s="37" t="str">
        <f t="shared" si="1"/>
        <v>3</v>
      </c>
      <c r="N17" s="37">
        <f t="shared" si="0"/>
        <v>0</v>
      </c>
    </row>
    <row r="18" spans="1:14" ht="12.25" customHeight="1">
      <c r="A18" s="101" t="s">
        <v>20</v>
      </c>
      <c r="B18" s="101"/>
      <c r="C18" s="101"/>
      <c r="D18" s="101"/>
      <c r="E18" s="37" t="s">
        <v>11</v>
      </c>
      <c r="F18" s="37" t="str">
        <f>IF(OR(OR(OR(OR(E18="CR"),E18="C"),E18="B"),E18="A"),3,"3")</f>
        <v>3</v>
      </c>
      <c r="G18" s="37">
        <f>IF(E18="D",+F18*1,IF(E18="C",+F18*2,IF(E18="B",+F18*3,IF(E18="A",+F18*4,0))))</f>
        <v>0</v>
      </c>
      <c r="I18" s="121" t="s">
        <v>25</v>
      </c>
      <c r="J18" s="82"/>
      <c r="K18" s="82"/>
      <c r="L18" s="37" t="s">
        <v>11</v>
      </c>
      <c r="M18" s="37" t="str">
        <f t="shared" si="1"/>
        <v>3</v>
      </c>
      <c r="N18" s="37">
        <f t="shared" si="0"/>
        <v>0</v>
      </c>
    </row>
    <row r="19" spans="1:14" ht="12.25" customHeight="1">
      <c r="A19" s="101" t="s">
        <v>42</v>
      </c>
      <c r="B19" s="101"/>
      <c r="C19" s="101"/>
      <c r="D19" s="101"/>
      <c r="E19" s="37" t="s">
        <v>11</v>
      </c>
      <c r="F19" s="37" t="str">
        <f>IF(OR(OR(OR(OR(E19="CR"),E19="C"),E19="B"),E19="A"),3,"3")</f>
        <v>3</v>
      </c>
      <c r="G19" s="37">
        <f>IF(E19="D",+F19*1,IF(E19="C",+F19*2,IF(E19="B",+F19*3,IF(E19="A",+F19*4,0))))</f>
        <v>0</v>
      </c>
      <c r="H19" s="3"/>
      <c r="I19" s="101" t="s">
        <v>68</v>
      </c>
      <c r="J19" s="82"/>
      <c r="K19" s="82"/>
      <c r="L19" s="37" t="s">
        <v>11</v>
      </c>
      <c r="M19" s="37" t="str">
        <f t="shared" si="1"/>
        <v>3</v>
      </c>
      <c r="N19" s="37">
        <f t="shared" si="0"/>
        <v>0</v>
      </c>
    </row>
    <row r="20" spans="1:14" ht="12.25" customHeight="1">
      <c r="A20" s="4"/>
      <c r="B20" s="4"/>
      <c r="C20" s="4"/>
      <c r="D20" s="4"/>
      <c r="E20" s="5"/>
      <c r="F20" s="5"/>
      <c r="G20" s="5"/>
      <c r="H20" s="3"/>
      <c r="I20" s="102" t="s">
        <v>31</v>
      </c>
      <c r="J20" s="102"/>
      <c r="K20" s="102"/>
      <c r="L20" s="37" t="s">
        <v>11</v>
      </c>
      <c r="M20" s="37" t="str">
        <f t="shared" si="1"/>
        <v>3</v>
      </c>
      <c r="N20" s="37">
        <f t="shared" si="0"/>
        <v>0</v>
      </c>
    </row>
    <row r="21" spans="1:14" ht="12.25" customHeight="1">
      <c r="A21" s="30" t="s">
        <v>27</v>
      </c>
      <c r="B21" s="36"/>
      <c r="C21" s="36"/>
      <c r="D21" s="4"/>
      <c r="E21" s="5"/>
      <c r="F21" s="5"/>
      <c r="G21" s="5"/>
      <c r="H21" s="3"/>
      <c r="I21" s="102" t="s">
        <v>93</v>
      </c>
      <c r="J21" s="102"/>
      <c r="K21" s="102"/>
      <c r="L21" s="37" t="s">
        <v>11</v>
      </c>
      <c r="M21" s="37" t="str">
        <f t="shared" si="1"/>
        <v>3</v>
      </c>
      <c r="N21" s="37">
        <f t="shared" si="0"/>
        <v>0</v>
      </c>
    </row>
    <row r="22" spans="1:14" ht="12.25" customHeight="1">
      <c r="A22" s="99" t="s">
        <v>37</v>
      </c>
      <c r="B22" s="82"/>
      <c r="C22" s="82"/>
      <c r="D22" s="82"/>
      <c r="E22" s="37" t="s">
        <v>11</v>
      </c>
      <c r="F22" s="37" t="str">
        <f>IF(OR(OR(OR(OR(E22="CR"),E22="D",E22="C"),E22="B"),E22="A"),3,"3")</f>
        <v>3</v>
      </c>
      <c r="G22" s="37">
        <f>IF(E22="D",+F22*1,IF(E22="C",+F22*2,IF(E22="B",+F22*3,IF(E22="A",+F22*4,0))))</f>
        <v>0</v>
      </c>
      <c r="H22" s="3"/>
      <c r="I22" s="102" t="s">
        <v>35</v>
      </c>
      <c r="J22" s="103"/>
      <c r="K22" s="103"/>
      <c r="L22" s="37" t="s">
        <v>11</v>
      </c>
      <c r="M22" s="37" t="str">
        <f t="shared" si="1"/>
        <v>3</v>
      </c>
      <c r="N22" s="37">
        <f t="shared" si="0"/>
        <v>0</v>
      </c>
    </row>
    <row r="23" spans="1:14" ht="12.25" customHeight="1">
      <c r="A23" s="99" t="s">
        <v>28</v>
      </c>
      <c r="B23" s="82"/>
      <c r="C23" s="82"/>
      <c r="D23" s="82"/>
      <c r="E23" s="37" t="s">
        <v>11</v>
      </c>
      <c r="F23" s="37" t="str">
        <f t="shared" ref="F23:F24" si="2">IF(OR(OR(OR(OR(E23="CR"),E23="D",E23="C"),E23="B"),E23="A"),3,"3")</f>
        <v>3</v>
      </c>
      <c r="G23" s="37">
        <f>IF(E23="D",+F23*1,IF(E23="C",+F23*2,IF(E23="B",+F23*3,IF(E23="A",+F23*4,0))))</f>
        <v>0</v>
      </c>
      <c r="H23" s="3"/>
      <c r="I23" s="102" t="s">
        <v>32</v>
      </c>
      <c r="J23" s="103"/>
      <c r="K23" s="103"/>
      <c r="L23" s="37" t="s">
        <v>11</v>
      </c>
      <c r="M23" s="37" t="str">
        <f t="shared" si="1"/>
        <v>3</v>
      </c>
      <c r="N23" s="37">
        <f t="shared" si="0"/>
        <v>0</v>
      </c>
    </row>
    <row r="24" spans="1:14" ht="12.25" customHeight="1">
      <c r="A24" s="99" t="s">
        <v>37</v>
      </c>
      <c r="B24" s="82"/>
      <c r="C24" s="82"/>
      <c r="D24" s="82"/>
      <c r="E24" s="37" t="s">
        <v>11</v>
      </c>
      <c r="F24" s="37" t="str">
        <f t="shared" si="2"/>
        <v>3</v>
      </c>
      <c r="G24" s="37">
        <f>IF(E24="D",+F24*1,IF(E24="C",+F24*2,IF(E24="B",+F24*3,IF(E24="A",+F24*4,0))))</f>
        <v>0</v>
      </c>
      <c r="H24" s="3"/>
      <c r="I24" s="102" t="s">
        <v>33</v>
      </c>
      <c r="J24" s="103"/>
      <c r="K24" s="103"/>
      <c r="L24" s="37" t="s">
        <v>11</v>
      </c>
      <c r="M24" s="37" t="str">
        <f t="shared" si="1"/>
        <v>3</v>
      </c>
      <c r="N24" s="37">
        <f t="shared" si="0"/>
        <v>0</v>
      </c>
    </row>
    <row r="25" spans="1:14" ht="12.25" customHeight="1">
      <c r="H25" s="3"/>
      <c r="I25" s="102" t="s">
        <v>86</v>
      </c>
      <c r="J25" s="103"/>
      <c r="K25" s="103"/>
      <c r="L25" s="37" t="s">
        <v>11</v>
      </c>
      <c r="M25" s="37" t="str">
        <f t="shared" ref="M25:M26" si="3">IF(OR(OR(OR(OR(L25="CR"),L25="D",L25="C"),L25="B"),L25="A"),3,"3")</f>
        <v>3</v>
      </c>
      <c r="N25" s="37">
        <f t="shared" ref="N25:N26" si="4">IF(L25="D",+M25*1,IF(L25="C",+M25*2,IF(L25="B",+M25*3,IF(L25="A",+M25*4,0))))</f>
        <v>0</v>
      </c>
    </row>
    <row r="26" spans="1:14" ht="12.25" customHeight="1">
      <c r="A26" s="30" t="s">
        <v>55</v>
      </c>
      <c r="B26" s="36"/>
      <c r="C26" s="36"/>
      <c r="D26" s="4"/>
      <c r="E26" s="5"/>
      <c r="F26" s="4"/>
      <c r="G26" s="4"/>
      <c r="H26" s="3"/>
      <c r="I26" s="102" t="s">
        <v>87</v>
      </c>
      <c r="J26" s="103"/>
      <c r="K26" s="103"/>
      <c r="L26" s="37" t="s">
        <v>11</v>
      </c>
      <c r="M26" s="37" t="str">
        <f t="shared" si="3"/>
        <v>3</v>
      </c>
      <c r="N26" s="37">
        <f t="shared" si="4"/>
        <v>0</v>
      </c>
    </row>
    <row r="27" spans="1:14" ht="12.25" customHeight="1">
      <c r="A27" s="99" t="s">
        <v>37</v>
      </c>
      <c r="B27" s="82"/>
      <c r="C27" s="82"/>
      <c r="D27" s="82"/>
      <c r="E27" s="37" t="s">
        <v>11</v>
      </c>
      <c r="F27" s="37" t="str">
        <f>IF(OR(OR(OR(OR(E27="CR"),E27="C"),E27="B"),E27="A"),3,"3")</f>
        <v>3</v>
      </c>
      <c r="G27" s="37">
        <f>IF(E27="D",+F27*1,IF(E27="C",+F27*2,IF(E27="B",+F27*3,IF(E27="A",+F27*4,0))))</f>
        <v>0</v>
      </c>
      <c r="H27" s="3"/>
      <c r="I27" s="85" t="s">
        <v>17</v>
      </c>
      <c r="J27" s="82"/>
      <c r="K27" s="82"/>
      <c r="L27" s="82"/>
      <c r="M27" s="82"/>
      <c r="N27" s="82"/>
    </row>
    <row r="28" spans="1:14" ht="12.25" customHeight="1">
      <c r="A28" s="99" t="s">
        <v>37</v>
      </c>
      <c r="B28" s="82"/>
      <c r="C28" s="82"/>
      <c r="D28" s="82"/>
      <c r="E28" s="37" t="s">
        <v>11</v>
      </c>
      <c r="F28" s="37" t="str">
        <f>IF(OR(OR(OR(OR(E28="CR"),E28="D",E28="C"),E28="B"),E28="A"),3,"3")</f>
        <v>3</v>
      </c>
      <c r="G28" s="37">
        <f>IF(E28="D",+F28*1,IF(E28="C",+F28*2,IF(E28="B",+F28*3,IF(E28="A",+F28*4,0))))</f>
        <v>0</v>
      </c>
      <c r="H28" s="3"/>
      <c r="I28" s="102" t="s">
        <v>66</v>
      </c>
      <c r="J28" s="103"/>
      <c r="K28" s="103"/>
      <c r="L28" s="37" t="s">
        <v>11</v>
      </c>
      <c r="M28" s="37" t="str">
        <f t="shared" ref="M28:M29" si="5">IF(OR(OR(OR(OR(L28="CR"),L28="D",L28="C"),L28="B"),L28="A"),3,"3")</f>
        <v>3</v>
      </c>
      <c r="N28" s="37">
        <f t="shared" ref="N28:N29" si="6">IF(L28="D",+M28*1,IF(L28="C",+M28*2,IF(L28="B",+M28*3,IF(L28="A",+M28*4,0))))</f>
        <v>0</v>
      </c>
    </row>
    <row r="29" spans="1:14" ht="12.25" customHeight="1">
      <c r="H29" s="3"/>
      <c r="I29" s="102" t="s">
        <v>67</v>
      </c>
      <c r="J29" s="103"/>
      <c r="K29" s="103"/>
      <c r="L29" s="37" t="s">
        <v>11</v>
      </c>
      <c r="M29" s="37" t="str">
        <f t="shared" si="5"/>
        <v>3</v>
      </c>
      <c r="N29" s="37">
        <f t="shared" si="6"/>
        <v>0</v>
      </c>
    </row>
    <row r="30" spans="1:14" ht="12.25" customHeight="1">
      <c r="A30" s="30" t="s">
        <v>56</v>
      </c>
      <c r="B30" s="54"/>
      <c r="C30" s="54"/>
      <c r="D30" s="30"/>
      <c r="E30" s="6"/>
      <c r="F30" s="3"/>
      <c r="G30" s="3"/>
      <c r="H30" s="3"/>
      <c r="I30" s="102" t="s">
        <v>67</v>
      </c>
      <c r="J30" s="103"/>
      <c r="K30" s="103"/>
      <c r="L30" s="37" t="s">
        <v>11</v>
      </c>
      <c r="M30" s="37" t="str">
        <f>IF(OR(OR(OR(OR(L30="CR"),L30="D",L30="C"),L30="B"),L30="A"),3,"3")</f>
        <v>3</v>
      </c>
      <c r="N30" s="37">
        <f t="shared" ref="N30:N37" si="7">IF(L30="D",+M30*1,IF(L30="C",+M30*2,IF(L30="B",+M30*3,IF(L30="A",+M30*4,0))))</f>
        <v>0</v>
      </c>
    </row>
    <row r="31" spans="1:14" ht="12.25" customHeight="1">
      <c r="A31" s="99" t="s">
        <v>37</v>
      </c>
      <c r="B31" s="82"/>
      <c r="C31" s="82"/>
      <c r="D31" s="82"/>
      <c r="E31" s="37" t="s">
        <v>11</v>
      </c>
      <c r="F31" s="37" t="str">
        <f>IF(OR(OR(OR(OR(E31="CR"),E31="D",E31="C"),E31="B"),E31="A"),3,"3")</f>
        <v>3</v>
      </c>
      <c r="G31" s="37">
        <f>IF(E31="D",+F31*1,IF(E31="C",+F31*2,IF(E31="B",+F31*3,IF(E31="A",+F31*4,0))))</f>
        <v>0</v>
      </c>
      <c r="H31" s="3"/>
      <c r="I31" s="102" t="s">
        <v>62</v>
      </c>
      <c r="J31" s="103"/>
      <c r="K31" s="103"/>
      <c r="L31" s="37" t="s">
        <v>11</v>
      </c>
      <c r="M31" s="37" t="str">
        <f t="shared" ref="M31:M34" si="8">IF(OR(OR(OR(OR(L31="CR"),L31="D",L31="C"),L31="B"),L31="A"),3,"3")</f>
        <v>3</v>
      </c>
      <c r="N31" s="37">
        <f t="shared" si="7"/>
        <v>0</v>
      </c>
    </row>
    <row r="32" spans="1:14" ht="12.25" customHeight="1">
      <c r="A32" s="99" t="s">
        <v>37</v>
      </c>
      <c r="B32" s="82"/>
      <c r="C32" s="82"/>
      <c r="D32" s="82"/>
      <c r="E32" s="37" t="s">
        <v>11</v>
      </c>
      <c r="F32" s="37" t="str">
        <f t="shared" ref="F32:F33" si="9">IF(OR(OR(OR(OR(E32="CR"),E32="D",E32="C"),E32="B"),E32="A"),3,"3")</f>
        <v>3</v>
      </c>
      <c r="G32" s="37">
        <f>IF(E32="D",+F32*1,IF(E32="C",+F32*2,IF(E32="B",+F32*3,IF(E32="A",+F32*4,0))))</f>
        <v>0</v>
      </c>
      <c r="H32" s="3"/>
      <c r="I32" s="102" t="s">
        <v>63</v>
      </c>
      <c r="J32" s="103"/>
      <c r="K32" s="103"/>
      <c r="L32" s="37" t="s">
        <v>11</v>
      </c>
      <c r="M32" s="37" t="str">
        <f t="shared" si="8"/>
        <v>3</v>
      </c>
      <c r="N32" s="37">
        <f t="shared" si="7"/>
        <v>0</v>
      </c>
    </row>
    <row r="33" spans="1:14" ht="12.25" customHeight="1">
      <c r="A33" s="99" t="s">
        <v>37</v>
      </c>
      <c r="B33" s="82"/>
      <c r="C33" s="82"/>
      <c r="D33" s="82"/>
      <c r="E33" s="37" t="s">
        <v>11</v>
      </c>
      <c r="F33" s="37" t="str">
        <f t="shared" si="9"/>
        <v>3</v>
      </c>
      <c r="G33" s="37">
        <f>IF(E33="D",+F33*1,IF(E33="C",+F33*2,IF(E33="B",+F33*3,IF(E33="A",+F33*4,0))))</f>
        <v>0</v>
      </c>
      <c r="H33" s="3"/>
      <c r="I33" s="102" t="s">
        <v>88</v>
      </c>
      <c r="J33" s="103"/>
      <c r="K33" s="103"/>
      <c r="L33" s="37" t="s">
        <v>11</v>
      </c>
      <c r="M33" s="37" t="str">
        <f t="shared" si="8"/>
        <v>3</v>
      </c>
      <c r="N33" s="37">
        <f t="shared" si="7"/>
        <v>0</v>
      </c>
    </row>
    <row r="34" spans="1:14" ht="12.25" customHeight="1">
      <c r="H34" s="3"/>
      <c r="I34" s="102" t="s">
        <v>89</v>
      </c>
      <c r="J34" s="103"/>
      <c r="K34" s="103"/>
      <c r="L34" s="37" t="s">
        <v>11</v>
      </c>
      <c r="M34" s="37" t="str">
        <f t="shared" si="8"/>
        <v>3</v>
      </c>
      <c r="N34" s="37">
        <f t="shared" si="7"/>
        <v>0</v>
      </c>
    </row>
    <row r="35" spans="1:14" ht="12.25" customHeight="1">
      <c r="A35" s="30" t="s">
        <v>57</v>
      </c>
      <c r="B35" s="36"/>
      <c r="C35" s="36"/>
      <c r="D35" s="3"/>
      <c r="E35" s="5"/>
      <c r="F35" s="5"/>
      <c r="G35" s="5"/>
      <c r="H35" s="3"/>
      <c r="I35" s="102" t="s">
        <v>90</v>
      </c>
      <c r="J35" s="103"/>
      <c r="K35" s="103"/>
      <c r="L35" s="37" t="s">
        <v>11</v>
      </c>
      <c r="M35" s="37" t="str">
        <f>IF(OR(OR(OR(OR(L35="CR"),L35="D",L35="C"),L35="B"),L35="A"),1,"1")</f>
        <v>1</v>
      </c>
      <c r="N35" s="37">
        <f t="shared" si="7"/>
        <v>0</v>
      </c>
    </row>
    <row r="36" spans="1:14" ht="12.25" customHeight="1">
      <c r="A36" s="99" t="s">
        <v>37</v>
      </c>
      <c r="B36" s="82"/>
      <c r="C36" s="82"/>
      <c r="D36" s="82"/>
      <c r="E36" s="37" t="s">
        <v>11</v>
      </c>
      <c r="F36" s="37" t="str">
        <f>IF(OR(OR(OR(OR(E36="CR"),E36="D",E36="C"),E36="B"),E36="A"),3,"3")</f>
        <v>3</v>
      </c>
      <c r="G36" s="37">
        <f>IF(E36="D",+F36*1,IF(E36="C",+F36*2,IF(E36="B",+F36*3,IF(E36="A",+F36*4,0))))</f>
        <v>0</v>
      </c>
      <c r="H36" s="3"/>
      <c r="I36" s="102" t="s">
        <v>91</v>
      </c>
      <c r="J36" s="103"/>
      <c r="K36" s="103"/>
      <c r="L36" s="37" t="s">
        <v>11</v>
      </c>
      <c r="M36" s="37" t="str">
        <f t="shared" ref="M36:M37" si="10">IF(OR(OR(OR(OR(L36="CR"),L36="D",L36="C"),L36="B"),L36="A"),1,"1")</f>
        <v>1</v>
      </c>
      <c r="N36" s="37">
        <f t="shared" si="7"/>
        <v>0</v>
      </c>
    </row>
    <row r="37" spans="1:14" ht="12.25" customHeight="1">
      <c r="A37" s="99" t="s">
        <v>37</v>
      </c>
      <c r="B37" s="82"/>
      <c r="C37" s="82"/>
      <c r="D37" s="82"/>
      <c r="E37" s="37" t="s">
        <v>11</v>
      </c>
      <c r="F37" s="37" t="str">
        <f>IF(OR(OR(OR(OR(E37="CR"),E37="D",E37="C"),E37="B"),E37="A"),3,"3")</f>
        <v>3</v>
      </c>
      <c r="G37" s="37">
        <f>IF(E37="D",+F37*1,IF(E37="C",+F37*2,IF(E37="B",+F37*3,IF(E37="A",+F37*4,0))))</f>
        <v>0</v>
      </c>
      <c r="H37" s="3"/>
      <c r="I37" s="102" t="s">
        <v>92</v>
      </c>
      <c r="J37" s="103"/>
      <c r="K37" s="103"/>
      <c r="L37" s="37" t="s">
        <v>11</v>
      </c>
      <c r="M37" s="37" t="str">
        <f t="shared" si="10"/>
        <v>1</v>
      </c>
      <c r="N37" s="37">
        <f t="shared" si="7"/>
        <v>0</v>
      </c>
    </row>
    <row r="38" spans="1:14" ht="12.25" customHeight="1">
      <c r="H38" s="3"/>
      <c r="I38" s="4"/>
      <c r="J38" s="4"/>
      <c r="K38" s="4"/>
      <c r="L38" s="38"/>
      <c r="M38" s="38"/>
      <c r="N38" s="38"/>
    </row>
    <row r="39" spans="1:14" ht="12.25" customHeight="1">
      <c r="A39" s="34" t="s">
        <v>29</v>
      </c>
      <c r="B39" s="42"/>
      <c r="C39" s="42"/>
      <c r="E39" s="12"/>
      <c r="F39" s="5"/>
      <c r="G39" s="5"/>
      <c r="H39" s="3"/>
      <c r="I39" s="30" t="s">
        <v>48</v>
      </c>
      <c r="J39" s="42"/>
      <c r="L39" s="72"/>
      <c r="M39" s="71"/>
      <c r="N39" s="71"/>
    </row>
    <row r="40" spans="1:14" ht="12.25" customHeight="1">
      <c r="A40" s="99" t="s">
        <v>37</v>
      </c>
      <c r="B40" s="82"/>
      <c r="C40" s="82"/>
      <c r="D40" s="82"/>
      <c r="E40" s="37" t="s">
        <v>11</v>
      </c>
      <c r="F40" s="37" t="str">
        <f>IF(OR(OR(OR(OR(E40="CR"),E40="D",E40="C"),E40="B"),E40="A"),3,"3")</f>
        <v>3</v>
      </c>
      <c r="G40" s="37">
        <f>IF(E40="D",+F40*1,IF(E40="C",+F40*2,IF(E40="B",+F40*3,IF(E40="A",+F40*4,0))))</f>
        <v>0</v>
      </c>
      <c r="H40" s="3"/>
      <c r="I40" s="95" t="s">
        <v>64</v>
      </c>
      <c r="J40" s="82"/>
      <c r="K40" s="82"/>
      <c r="L40" s="37" t="s">
        <v>11</v>
      </c>
      <c r="M40" s="37" t="str">
        <f>IF(OR(OR(OR(L40="D",L40="C"),L40="B"),L40="A"),3,"3")</f>
        <v>3</v>
      </c>
      <c r="N40" s="37">
        <f>IF(L40="D",+M40*1,IF(L40="C",+M40*2,IF(L40="B",+M40*3,IF(L40="A",+M40*4,0))))</f>
        <v>0</v>
      </c>
    </row>
    <row r="41" spans="1:14" ht="12.25" customHeight="1">
      <c r="A41" s="113" t="s">
        <v>7</v>
      </c>
      <c r="B41" s="113"/>
      <c r="C41" s="113"/>
      <c r="D41" s="113"/>
      <c r="E41" s="56" t="s">
        <v>10</v>
      </c>
      <c r="F41" s="57">
        <v>39</v>
      </c>
      <c r="G41" s="56" t="s">
        <v>10</v>
      </c>
      <c r="H41" s="3"/>
      <c r="I41" s="95" t="s">
        <v>64</v>
      </c>
      <c r="J41" s="82"/>
      <c r="K41" s="82"/>
      <c r="L41" s="37" t="s">
        <v>11</v>
      </c>
      <c r="M41" s="37" t="str">
        <f>IF(OR(OR(OR(L41="D",L41="C"),L41="B"),L41="A"),3,"3")</f>
        <v>3</v>
      </c>
      <c r="N41" s="37">
        <f>IF(L41="D",+M41*1,IF(L41="C",+M41*2,IF(L41="B",+M41*3,IF(L41="A",+M41*4,0))))</f>
        <v>0</v>
      </c>
    </row>
    <row r="42" spans="1:14" ht="12.25" customHeight="1">
      <c r="A42" s="93" t="s">
        <v>30</v>
      </c>
      <c r="B42" s="93"/>
      <c r="C42" s="93"/>
      <c r="D42" s="93"/>
      <c r="E42" s="38" t="e">
        <f>G42/F42</f>
        <v>#DIV/0!</v>
      </c>
      <c r="F42" s="58">
        <f>SUM(F18:F40)</f>
        <v>0</v>
      </c>
      <c r="G42" s="38">
        <f>SUM(G18:G40)</f>
        <v>0</v>
      </c>
      <c r="H42" s="3"/>
      <c r="I42" s="95" t="s">
        <v>64</v>
      </c>
      <c r="J42" s="82"/>
      <c r="K42" s="82"/>
      <c r="L42" s="37" t="s">
        <v>11</v>
      </c>
      <c r="M42" s="37" t="str">
        <f>IF(OR(OR(OR(L42="D",L42="C"),L42="B"),L42="A"),3,"3")</f>
        <v>3</v>
      </c>
      <c r="N42" s="37">
        <f>IF(L42="D",+M42*1,IF(L42="C",+M42*2,IF(L42="B",+M42*3,IF(L42="A",+M42*4,0))))</f>
        <v>0</v>
      </c>
    </row>
    <row r="43" spans="1:14" ht="12.25" customHeight="1">
      <c r="A43" s="9"/>
      <c r="B43" s="11"/>
      <c r="C43" s="11"/>
      <c r="E43" s="8"/>
      <c r="F43" s="5"/>
      <c r="G43" s="5"/>
      <c r="H43" s="3"/>
      <c r="I43" s="95" t="s">
        <v>64</v>
      </c>
      <c r="J43" s="82"/>
      <c r="K43" s="82"/>
      <c r="L43" s="37" t="s">
        <v>11</v>
      </c>
      <c r="M43" s="37" t="str">
        <f>IF(OR(OR(OR(L43="D",L43="C"),L43="B"),L43="A"),3,"3")</f>
        <v>3</v>
      </c>
      <c r="N43" s="37">
        <f>IF(L43="D",+M43*1,IF(L43="C",+M43*2,IF(L43="B",+M43*3,IF(L43="A",+M43*4,0))))</f>
        <v>0</v>
      </c>
    </row>
    <row r="44" spans="1:14" ht="12.25" customHeight="1">
      <c r="A44" s="116" t="s">
        <v>69</v>
      </c>
      <c r="B44" s="117"/>
      <c r="C44" s="117"/>
      <c r="D44" s="117"/>
      <c r="E44" s="117"/>
      <c r="F44" s="118">
        <f>(F42/39)</f>
        <v>0</v>
      </c>
      <c r="G44" s="119"/>
      <c r="H44" s="3"/>
      <c r="I44" s="95" t="s">
        <v>64</v>
      </c>
      <c r="J44" s="82"/>
      <c r="K44" s="82"/>
      <c r="L44" s="39" t="s">
        <v>11</v>
      </c>
      <c r="M44" s="39" t="str">
        <f>IF(OR(OR(OR(L44="D",L44="C"),L44="B"),L44="A"),3,"3")</f>
        <v>3</v>
      </c>
      <c r="N44" s="39">
        <f>IF(L44="D",+M44*1,IF(L44="C",+M44*2,IF(L44="B",+M44*3,IF(L44="A",+M44*4,0))))</f>
        <v>0</v>
      </c>
    </row>
    <row r="45" spans="1:14" ht="12.25" customHeight="1">
      <c r="A45" s="9"/>
      <c r="B45" s="11"/>
      <c r="C45" s="11"/>
      <c r="E45" s="8"/>
      <c r="F45" s="5"/>
      <c r="G45" s="5"/>
      <c r="H45" s="3"/>
      <c r="I45" s="4"/>
      <c r="J45" s="100" t="s">
        <v>65</v>
      </c>
      <c r="K45" s="80"/>
      <c r="L45" s="71"/>
      <c r="M45" s="35">
        <v>81</v>
      </c>
      <c r="N45" s="71"/>
    </row>
    <row r="46" spans="1:14" ht="12.25" customHeight="1" thickBot="1">
      <c r="A46" s="77" t="s">
        <v>84</v>
      </c>
      <c r="B46" s="11"/>
      <c r="C46" s="11"/>
      <c r="E46" s="8"/>
      <c r="F46" s="5"/>
      <c r="G46" s="5"/>
      <c r="H46" s="3"/>
      <c r="I46" s="123" t="s">
        <v>40</v>
      </c>
      <c r="J46" s="82"/>
      <c r="K46" s="82"/>
      <c r="L46" s="40" t="e">
        <f>N46/M46</f>
        <v>#DIV/0!</v>
      </c>
      <c r="M46" s="59">
        <f>SUM(M13:M44)</f>
        <v>0</v>
      </c>
      <c r="N46" s="40">
        <f>SUM(N13:N44)</f>
        <v>0</v>
      </c>
    </row>
    <row r="47" spans="1:14" ht="12.25" customHeight="1" thickTop="1">
      <c r="A47" s="78" t="s">
        <v>85</v>
      </c>
      <c r="B47" s="11"/>
      <c r="C47" s="11"/>
      <c r="E47" s="8"/>
      <c r="F47" s="5"/>
      <c r="G47" s="5"/>
      <c r="H47" s="3"/>
      <c r="I47" s="100" t="s">
        <v>8</v>
      </c>
      <c r="J47" s="80"/>
      <c r="K47" s="80"/>
      <c r="L47" s="35"/>
      <c r="M47" s="35">
        <v>120</v>
      </c>
      <c r="N47" s="38"/>
    </row>
    <row r="48" spans="1:14" ht="12.25" customHeight="1">
      <c r="A48" s="9"/>
      <c r="B48" s="11"/>
      <c r="C48" s="11"/>
      <c r="E48" s="8"/>
      <c r="F48" s="5"/>
      <c r="G48" s="5"/>
      <c r="H48" s="3"/>
      <c r="I48" s="4"/>
      <c r="J48" s="94" t="s">
        <v>39</v>
      </c>
      <c r="K48" s="80"/>
      <c r="L48" s="38" t="e">
        <f>N48/M48</f>
        <v>#DIV/0!</v>
      </c>
      <c r="M48" s="58">
        <f>SUM(F42)+(M46)</f>
        <v>0</v>
      </c>
      <c r="N48" s="38">
        <f>SUM(G42)+(N46)</f>
        <v>0</v>
      </c>
    </row>
    <row r="49" spans="1:14" ht="12.25" customHeight="1" thickBot="1">
      <c r="A49" s="22"/>
      <c r="B49" s="22"/>
      <c r="C49" s="22"/>
      <c r="D49" s="22"/>
      <c r="E49" s="32"/>
      <c r="F49" s="22"/>
      <c r="G49" s="22"/>
      <c r="H49" s="68"/>
      <c r="I49" s="69"/>
      <c r="J49" s="22"/>
      <c r="K49" s="22"/>
      <c r="L49" s="53"/>
      <c r="M49" s="41"/>
      <c r="N49" s="41"/>
    </row>
    <row r="50" spans="1:14" ht="12.25" customHeight="1">
      <c r="A50" s="23"/>
      <c r="B50" s="24"/>
      <c r="C50" s="24"/>
      <c r="D50" s="24"/>
      <c r="E50" s="25"/>
      <c r="F50" s="25"/>
      <c r="G50" s="25"/>
      <c r="H50" s="26"/>
      <c r="I50" s="27"/>
      <c r="J50" s="24"/>
      <c r="K50" s="26"/>
      <c r="L50" s="35"/>
      <c r="M50" s="38"/>
      <c r="N50" s="38"/>
    </row>
    <row r="51" spans="1:14" ht="12.25" customHeight="1">
      <c r="A51" s="9"/>
      <c r="B51" s="11"/>
      <c r="C51" s="11"/>
      <c r="E51" s="5"/>
      <c r="F51" s="5"/>
      <c r="G51" s="5"/>
      <c r="H51" s="30"/>
      <c r="I51" s="30" t="s">
        <v>45</v>
      </c>
      <c r="J51" s="30"/>
      <c r="K51" s="30"/>
      <c r="L51" s="35"/>
      <c r="M51" s="35"/>
      <c r="N51" s="38"/>
    </row>
    <row r="52" spans="1:14" ht="12.25" customHeight="1">
      <c r="A52" s="9"/>
      <c r="B52" s="11"/>
      <c r="C52" s="11"/>
      <c r="E52" s="5"/>
      <c r="F52" s="5"/>
      <c r="G52" s="5"/>
      <c r="H52" s="1"/>
      <c r="I52" s="84" t="s">
        <v>12</v>
      </c>
      <c r="J52" s="82"/>
      <c r="K52" s="14"/>
      <c r="L52" s="60" t="s">
        <v>11</v>
      </c>
      <c r="M52" s="38">
        <f t="shared" ref="M52:N59" si="11">IF(K52="C",+L52*2,IF(K52="B",+L52*3,IF(K52="A",+L52*4,0)))</f>
        <v>0</v>
      </c>
      <c r="N52" s="38">
        <f t="shared" si="11"/>
        <v>0</v>
      </c>
    </row>
    <row r="53" spans="1:14" ht="12.25" customHeight="1">
      <c r="A53" s="9"/>
      <c r="B53" s="11"/>
      <c r="C53" s="11"/>
      <c r="E53" s="5"/>
      <c r="F53" s="5"/>
      <c r="G53" s="5"/>
      <c r="H53" s="1"/>
      <c r="I53" s="84" t="s">
        <v>12</v>
      </c>
      <c r="J53" s="82"/>
      <c r="K53" s="14"/>
      <c r="L53" s="60" t="s">
        <v>11</v>
      </c>
      <c r="M53" s="38">
        <f t="shared" si="11"/>
        <v>0</v>
      </c>
      <c r="N53" s="38">
        <f t="shared" si="11"/>
        <v>0</v>
      </c>
    </row>
    <row r="54" spans="1:14" ht="12.25" customHeight="1">
      <c r="A54" s="9"/>
      <c r="B54" s="11"/>
      <c r="C54" s="11"/>
      <c r="E54" s="5"/>
      <c r="F54" s="5"/>
      <c r="G54" s="5"/>
      <c r="H54" s="1"/>
      <c r="I54" s="84" t="s">
        <v>12</v>
      </c>
      <c r="J54" s="82"/>
      <c r="K54" s="14"/>
      <c r="L54" s="60" t="s">
        <v>11</v>
      </c>
      <c r="M54" s="38">
        <f t="shared" si="11"/>
        <v>0</v>
      </c>
      <c r="N54" s="38">
        <f t="shared" si="11"/>
        <v>0</v>
      </c>
    </row>
    <row r="55" spans="1:14" ht="12.25" customHeight="1">
      <c r="A55" s="9"/>
      <c r="B55" s="11"/>
      <c r="C55" s="11"/>
      <c r="E55" s="5"/>
      <c r="F55" s="5"/>
      <c r="G55" s="5"/>
      <c r="H55" s="1"/>
      <c r="I55" s="84" t="s">
        <v>12</v>
      </c>
      <c r="J55" s="82"/>
      <c r="K55" s="14"/>
      <c r="L55" s="60" t="s">
        <v>11</v>
      </c>
      <c r="M55" s="38">
        <f t="shared" si="11"/>
        <v>0</v>
      </c>
      <c r="N55" s="38">
        <f t="shared" si="11"/>
        <v>0</v>
      </c>
    </row>
    <row r="56" spans="1:14" ht="12.25" customHeight="1">
      <c r="A56" s="9"/>
      <c r="B56" s="11"/>
      <c r="C56" s="11"/>
      <c r="E56" s="5"/>
      <c r="F56" s="5"/>
      <c r="G56" s="5"/>
      <c r="H56" s="1"/>
      <c r="I56" s="84" t="s">
        <v>12</v>
      </c>
      <c r="J56" s="82"/>
      <c r="K56" s="14"/>
      <c r="L56" s="60" t="s">
        <v>11</v>
      </c>
      <c r="M56" s="38">
        <f t="shared" si="11"/>
        <v>0</v>
      </c>
      <c r="N56" s="38">
        <f t="shared" si="11"/>
        <v>0</v>
      </c>
    </row>
    <row r="57" spans="1:14" ht="12.25" customHeight="1">
      <c r="A57" s="9"/>
      <c r="B57" s="11"/>
      <c r="C57" s="11"/>
      <c r="E57" s="5"/>
      <c r="F57" s="5"/>
      <c r="G57" s="5"/>
      <c r="H57" s="1"/>
      <c r="I57" s="84" t="s">
        <v>12</v>
      </c>
      <c r="J57" s="82"/>
      <c r="K57" s="14"/>
      <c r="L57" s="60" t="s">
        <v>11</v>
      </c>
      <c r="M57" s="38">
        <f t="shared" si="11"/>
        <v>0</v>
      </c>
      <c r="N57" s="38">
        <f t="shared" si="11"/>
        <v>0</v>
      </c>
    </row>
    <row r="58" spans="1:14" ht="12.25" customHeight="1">
      <c r="A58" s="9"/>
      <c r="B58" s="11"/>
      <c r="C58" s="11"/>
      <c r="E58" s="5"/>
      <c r="F58" s="5"/>
      <c r="G58" s="5"/>
      <c r="H58" s="1"/>
      <c r="I58" s="84" t="s">
        <v>12</v>
      </c>
      <c r="J58" s="82"/>
      <c r="K58" s="14"/>
      <c r="L58" s="60" t="s">
        <v>11</v>
      </c>
      <c r="M58" s="38">
        <f t="shared" si="11"/>
        <v>0</v>
      </c>
      <c r="N58" s="38">
        <f t="shared" si="11"/>
        <v>0</v>
      </c>
    </row>
    <row r="59" spans="1:14" ht="12.25" customHeight="1">
      <c r="A59" s="9"/>
      <c r="B59" s="11"/>
      <c r="C59" s="11"/>
      <c r="E59" s="5"/>
      <c r="F59" s="5"/>
      <c r="G59" s="5"/>
      <c r="H59" s="1"/>
      <c r="I59" s="84" t="s">
        <v>12</v>
      </c>
      <c r="J59" s="82"/>
      <c r="K59" s="14"/>
      <c r="L59" s="60" t="s">
        <v>11</v>
      </c>
      <c r="M59" s="38">
        <f t="shared" si="11"/>
        <v>0</v>
      </c>
      <c r="N59" s="38">
        <f t="shared" si="11"/>
        <v>0</v>
      </c>
    </row>
    <row r="60" spans="1:14" ht="12.25" customHeight="1">
      <c r="A60" s="9"/>
      <c r="B60" s="11"/>
      <c r="C60" s="11"/>
      <c r="E60" s="5"/>
      <c r="F60" s="5"/>
      <c r="G60" s="5"/>
      <c r="H60" s="26"/>
      <c r="I60" s="28"/>
      <c r="J60" s="28"/>
      <c r="K60" s="26"/>
      <c r="L60" s="38"/>
      <c r="M60" s="38"/>
      <c r="N60" s="38"/>
    </row>
    <row r="61" spans="1:14" ht="12.25" customHeight="1">
      <c r="A61" s="9"/>
      <c r="B61" s="11"/>
      <c r="C61" s="11"/>
      <c r="E61" s="8"/>
      <c r="F61" s="5"/>
      <c r="G61" s="5"/>
      <c r="H61" s="26"/>
      <c r="I61" s="28"/>
      <c r="J61" s="28"/>
      <c r="K61" s="26"/>
      <c r="L61" s="38"/>
      <c r="M61" s="38"/>
      <c r="N61" s="38"/>
    </row>
    <row r="62" spans="1:14" ht="12.25" customHeight="1">
      <c r="A62" s="90" t="str">
        <f>A7</f>
        <v>CATALOG 2022-2023</v>
      </c>
      <c r="B62" s="90"/>
      <c r="C62" s="90"/>
      <c r="D62" s="90"/>
      <c r="E62" s="90"/>
      <c r="F62" s="91" t="s">
        <v>59</v>
      </c>
      <c r="G62" s="91"/>
      <c r="H62" s="91"/>
      <c r="I62" s="91"/>
      <c r="J62" s="91"/>
      <c r="K62" s="92" t="str">
        <f>K4</f>
        <v>Ceramics</v>
      </c>
      <c r="L62" s="92"/>
      <c r="M62" s="92"/>
      <c r="N62" s="92"/>
    </row>
    <row r="63" spans="1:14" ht="12.25" customHeight="1"/>
    <row r="64" spans="1:14" ht="12.25" customHeight="1">
      <c r="A64" s="87" t="s">
        <v>82</v>
      </c>
      <c r="B64" s="87"/>
      <c r="C64" s="81" t="str">
        <f>B11</f>
        <v>Name here</v>
      </c>
      <c r="D64" s="81"/>
      <c r="E64" s="81"/>
      <c r="F64" s="81"/>
      <c r="G64" s="81"/>
      <c r="H64" s="81"/>
      <c r="I64" s="73"/>
      <c r="J64" s="104"/>
      <c r="K64" s="82"/>
      <c r="L64" s="5"/>
      <c r="M64" s="5"/>
      <c r="N64" s="5"/>
    </row>
    <row r="65" spans="1:19" ht="12.25" customHeight="1">
      <c r="A65" s="86" t="s">
        <v>13</v>
      </c>
      <c r="B65" s="86"/>
      <c r="C65" s="83" t="str">
        <f>B12</f>
        <v xml:space="preserve">ID here            </v>
      </c>
      <c r="D65" s="81"/>
      <c r="E65" s="81"/>
      <c r="F65" s="81"/>
      <c r="G65" s="81"/>
      <c r="H65" s="81"/>
      <c r="I65" s="45"/>
      <c r="J65" s="45"/>
      <c r="K65" s="3"/>
      <c r="L65" s="5"/>
      <c r="M65" s="5"/>
      <c r="N65" s="5"/>
    </row>
    <row r="66" spans="1:19" ht="12.25" customHeight="1">
      <c r="A66" s="84"/>
      <c r="B66" s="82"/>
      <c r="C66" s="82"/>
      <c r="D66" s="82"/>
      <c r="E66" s="29"/>
      <c r="F66" s="29"/>
      <c r="G66" s="29"/>
      <c r="H66" s="3"/>
      <c r="I66" s="45"/>
      <c r="J66" s="33" t="s">
        <v>43</v>
      </c>
      <c r="K66" s="3"/>
      <c r="L66" s="5"/>
      <c r="M66" s="5"/>
      <c r="N66" s="5"/>
    </row>
    <row r="67" spans="1:19" ht="12.25" customHeight="1">
      <c r="A67" s="85" t="s">
        <v>79</v>
      </c>
      <c r="B67" s="105"/>
      <c r="C67" s="105"/>
      <c r="D67" s="105"/>
      <c r="E67" s="16" t="s">
        <v>0</v>
      </c>
      <c r="F67" s="16" t="s">
        <v>1</v>
      </c>
      <c r="G67" s="16" t="s">
        <v>2</v>
      </c>
      <c r="H67" s="3"/>
      <c r="I67" s="45"/>
      <c r="J67" s="84" t="s">
        <v>12</v>
      </c>
      <c r="K67" s="82"/>
      <c r="L67" s="37" t="s">
        <v>11</v>
      </c>
      <c r="M67" s="37">
        <f t="shared" ref="M67" si="12">IF(K67="D",+L67*1,IF(K67="C",+L67*2,IF(K67="B",+L67*3,IF(K67="A",+L67*4,0))))</f>
        <v>0</v>
      </c>
      <c r="N67" s="37">
        <f t="shared" ref="N67" si="13">IF(L67="D",+M67*1,IF(L67="C",+M67*2,IF(L67="B",+M67*3,IF(L67="A",+M67*4,0))))</f>
        <v>0</v>
      </c>
    </row>
    <row r="68" spans="1:19" ht="12.25" customHeight="1">
      <c r="A68" s="84" t="s">
        <v>12</v>
      </c>
      <c r="B68" s="82"/>
      <c r="C68" s="82"/>
      <c r="D68" s="82"/>
      <c r="E68" s="37" t="s">
        <v>11</v>
      </c>
      <c r="F68" s="37">
        <f t="shared" ref="F68:G70" si="14">IF(D68="D",+E68*1,IF(D68="C",+E68*2,IF(D68="B",+E68*3,IF(D68="A",+E68*4,0))))</f>
        <v>0</v>
      </c>
      <c r="G68" s="37">
        <f t="shared" si="14"/>
        <v>0</v>
      </c>
      <c r="H68" s="3"/>
      <c r="I68" s="45"/>
      <c r="J68" s="84" t="s">
        <v>12</v>
      </c>
      <c r="K68" s="82"/>
      <c r="L68" s="37" t="s">
        <v>11</v>
      </c>
      <c r="M68" s="37">
        <f t="shared" ref="M68:N91" si="15">IF(K68="D",+L68*1,IF(K68="C",+L68*2,IF(K68="B",+L68*3,IF(K68="A",+L68*4,0))))</f>
        <v>0</v>
      </c>
      <c r="N68" s="37">
        <f t="shared" si="15"/>
        <v>0</v>
      </c>
    </row>
    <row r="69" spans="1:19" ht="12.25" customHeight="1">
      <c r="A69" s="84" t="s">
        <v>12</v>
      </c>
      <c r="B69" s="82"/>
      <c r="C69" s="82"/>
      <c r="D69" s="82"/>
      <c r="E69" s="37" t="s">
        <v>11</v>
      </c>
      <c r="F69" s="37">
        <f t="shared" si="14"/>
        <v>0</v>
      </c>
      <c r="G69" s="37">
        <f t="shared" si="14"/>
        <v>0</v>
      </c>
      <c r="H69" s="3"/>
      <c r="I69" s="45"/>
      <c r="J69" s="84" t="s">
        <v>12</v>
      </c>
      <c r="K69" s="82"/>
      <c r="L69" s="37" t="s">
        <v>11</v>
      </c>
      <c r="M69" s="37">
        <f t="shared" si="15"/>
        <v>0</v>
      </c>
      <c r="N69" s="37">
        <f t="shared" si="15"/>
        <v>0</v>
      </c>
      <c r="R69" s="5"/>
      <c r="S69" s="5"/>
    </row>
    <row r="70" spans="1:19" s="14" customFormat="1" ht="12.25" customHeight="1">
      <c r="A70" s="84" t="s">
        <v>12</v>
      </c>
      <c r="B70" s="82"/>
      <c r="C70" s="82"/>
      <c r="D70" s="82"/>
      <c r="E70" s="37" t="s">
        <v>11</v>
      </c>
      <c r="F70" s="37">
        <f t="shared" si="14"/>
        <v>0</v>
      </c>
      <c r="G70" s="37">
        <f t="shared" si="14"/>
        <v>0</v>
      </c>
      <c r="H70" s="3"/>
      <c r="I70" s="45"/>
      <c r="J70" s="84" t="s">
        <v>12</v>
      </c>
      <c r="K70" s="82"/>
      <c r="L70" s="37" t="s">
        <v>11</v>
      </c>
      <c r="M70" s="37">
        <f t="shared" si="15"/>
        <v>0</v>
      </c>
      <c r="N70" s="37">
        <f t="shared" si="15"/>
        <v>0</v>
      </c>
      <c r="R70" s="5"/>
      <c r="S70" s="5"/>
    </row>
    <row r="71" spans="1:19" ht="12.25" customHeight="1">
      <c r="A71" s="84" t="s">
        <v>12</v>
      </c>
      <c r="B71" s="82"/>
      <c r="C71" s="82"/>
      <c r="D71" s="82"/>
      <c r="E71" s="37" t="s">
        <v>11</v>
      </c>
      <c r="F71" s="37">
        <f t="shared" ref="F71" si="16">IF(D71="D",+E71*1,IF(D71="C",+E71*2,IF(D71="B",+E71*3,IF(D71="A",+E71*4,0))))</f>
        <v>0</v>
      </c>
      <c r="G71" s="37">
        <f t="shared" ref="G71" si="17">IF(E71="D",+F71*1,IF(E71="C",+F71*2,IF(E71="B",+F71*3,IF(E71="A",+F71*4,0))))</f>
        <v>0</v>
      </c>
      <c r="H71" s="3"/>
      <c r="I71" s="45"/>
      <c r="J71" s="84" t="s">
        <v>12</v>
      </c>
      <c r="K71" s="82"/>
      <c r="L71" s="37" t="s">
        <v>11</v>
      </c>
      <c r="M71" s="37">
        <f t="shared" si="15"/>
        <v>0</v>
      </c>
      <c r="N71" s="37">
        <f t="shared" si="15"/>
        <v>0</v>
      </c>
      <c r="O71" s="26"/>
      <c r="R71" s="5"/>
      <c r="S71" s="5"/>
    </row>
    <row r="72" spans="1:19" ht="12.25" customHeight="1">
      <c r="A72" s="1"/>
      <c r="H72" s="3"/>
      <c r="I72" s="45"/>
      <c r="J72" s="84" t="s">
        <v>12</v>
      </c>
      <c r="K72" s="82"/>
      <c r="L72" s="37" t="s">
        <v>11</v>
      </c>
      <c r="M72" s="37">
        <f t="shared" si="15"/>
        <v>0</v>
      </c>
      <c r="N72" s="37">
        <f t="shared" si="15"/>
        <v>0</v>
      </c>
      <c r="O72" s="26"/>
      <c r="R72" s="5"/>
      <c r="S72" s="5"/>
    </row>
    <row r="73" spans="1:19" ht="12.25" customHeight="1">
      <c r="A73" s="85" t="s">
        <v>80</v>
      </c>
      <c r="B73" s="82"/>
      <c r="C73" s="82"/>
      <c r="D73" s="82"/>
      <c r="H73" s="3"/>
      <c r="J73" s="84" t="s">
        <v>12</v>
      </c>
      <c r="K73" s="82"/>
      <c r="L73" s="37" t="s">
        <v>11</v>
      </c>
      <c r="M73" s="37">
        <f t="shared" si="15"/>
        <v>0</v>
      </c>
      <c r="N73" s="37">
        <f t="shared" si="15"/>
        <v>0</v>
      </c>
      <c r="O73" s="26"/>
      <c r="R73" s="5"/>
      <c r="S73" s="5"/>
    </row>
    <row r="74" spans="1:19" ht="12.25" customHeight="1">
      <c r="A74" s="96" t="s">
        <v>34</v>
      </c>
      <c r="B74" s="96"/>
      <c r="C74" s="96"/>
      <c r="D74" s="96"/>
      <c r="E74" s="37" t="s">
        <v>11</v>
      </c>
      <c r="F74" s="37" t="str">
        <f>IF(OR(OR(OR(E74="D",E74="C"),E74="B"),E74="A"),1,"1")</f>
        <v>1</v>
      </c>
      <c r="G74" s="37">
        <f>IF(E74="D",+F74*1,IF(E74="C",+F74*2,IF(E74="B",+F74*3,IF(E74="A",+F74*4,0))))</f>
        <v>0</v>
      </c>
      <c r="H74" s="3"/>
      <c r="I74" s="4"/>
      <c r="J74" s="84" t="s">
        <v>12</v>
      </c>
      <c r="K74" s="82"/>
      <c r="L74" s="37" t="s">
        <v>11</v>
      </c>
      <c r="M74" s="37">
        <f t="shared" si="15"/>
        <v>0</v>
      </c>
      <c r="N74" s="37">
        <f t="shared" si="15"/>
        <v>0</v>
      </c>
      <c r="O74" s="26"/>
    </row>
    <row r="75" spans="1:19" ht="12.25" customHeight="1">
      <c r="A75" s="84" t="s">
        <v>12</v>
      </c>
      <c r="B75" s="88"/>
      <c r="C75" s="88"/>
      <c r="D75" s="88"/>
      <c r="E75" s="37" t="s">
        <v>11</v>
      </c>
      <c r="F75" s="37">
        <f t="shared" ref="F75:G105" si="18">IF(D75="D",+E75*1,IF(D75="C",+E75*2,IF(D75="B",+E75*3,IF(D75="A",+E75*4,0))))</f>
        <v>0</v>
      </c>
      <c r="G75" s="37">
        <f t="shared" si="18"/>
        <v>0</v>
      </c>
      <c r="H75" s="3"/>
      <c r="J75" s="84" t="s">
        <v>12</v>
      </c>
      <c r="K75" s="82"/>
      <c r="L75" s="37" t="s">
        <v>11</v>
      </c>
      <c r="M75" s="37">
        <f t="shared" si="15"/>
        <v>0</v>
      </c>
      <c r="N75" s="37">
        <f t="shared" si="15"/>
        <v>0</v>
      </c>
      <c r="O75" s="26"/>
    </row>
    <row r="76" spans="1:19" ht="12.25" customHeight="1">
      <c r="A76" s="84" t="s">
        <v>12</v>
      </c>
      <c r="B76" s="88"/>
      <c r="C76" s="88"/>
      <c r="D76" s="88"/>
      <c r="E76" s="37" t="s">
        <v>11</v>
      </c>
      <c r="F76" s="37">
        <f t="shared" si="18"/>
        <v>0</v>
      </c>
      <c r="G76" s="37">
        <f t="shared" si="18"/>
        <v>0</v>
      </c>
      <c r="H76" s="3"/>
      <c r="J76" s="84" t="s">
        <v>12</v>
      </c>
      <c r="K76" s="82"/>
      <c r="L76" s="37" t="s">
        <v>11</v>
      </c>
      <c r="M76" s="37">
        <f t="shared" si="15"/>
        <v>0</v>
      </c>
      <c r="N76" s="37">
        <f t="shared" si="15"/>
        <v>0</v>
      </c>
      <c r="O76" s="26"/>
    </row>
    <row r="77" spans="1:19" ht="12.25" customHeight="1">
      <c r="A77" s="84" t="s">
        <v>12</v>
      </c>
      <c r="B77" s="88"/>
      <c r="C77" s="88"/>
      <c r="D77" s="88"/>
      <c r="E77" s="37" t="s">
        <v>11</v>
      </c>
      <c r="F77" s="37">
        <f t="shared" si="18"/>
        <v>0</v>
      </c>
      <c r="G77" s="37">
        <f t="shared" si="18"/>
        <v>0</v>
      </c>
      <c r="H77" s="3"/>
      <c r="I77" s="46"/>
      <c r="J77" s="84" t="s">
        <v>12</v>
      </c>
      <c r="K77" s="82"/>
      <c r="L77" s="37" t="s">
        <v>11</v>
      </c>
      <c r="M77" s="37">
        <f t="shared" si="15"/>
        <v>0</v>
      </c>
      <c r="N77" s="37">
        <f t="shared" si="15"/>
        <v>0</v>
      </c>
      <c r="O77" s="26"/>
      <c r="R77" s="5"/>
      <c r="S77" s="5"/>
    </row>
    <row r="78" spans="1:19" ht="12.25" customHeight="1">
      <c r="A78" s="84" t="s">
        <v>12</v>
      </c>
      <c r="B78" s="88"/>
      <c r="C78" s="88"/>
      <c r="D78" s="88"/>
      <c r="E78" s="37" t="s">
        <v>11</v>
      </c>
      <c r="F78" s="37">
        <f t="shared" si="18"/>
        <v>0</v>
      </c>
      <c r="G78" s="37">
        <f t="shared" si="18"/>
        <v>0</v>
      </c>
      <c r="H78" s="3"/>
      <c r="I78" s="9"/>
      <c r="J78" s="84" t="s">
        <v>12</v>
      </c>
      <c r="K78" s="82"/>
      <c r="L78" s="37" t="s">
        <v>11</v>
      </c>
      <c r="M78" s="37">
        <f t="shared" si="15"/>
        <v>0</v>
      </c>
      <c r="N78" s="37">
        <f t="shared" si="15"/>
        <v>0</v>
      </c>
      <c r="O78" s="26"/>
      <c r="R78" s="5"/>
      <c r="S78" s="5"/>
    </row>
    <row r="79" spans="1:19" ht="12.25" customHeight="1">
      <c r="A79" s="84" t="s">
        <v>12</v>
      </c>
      <c r="B79" s="88"/>
      <c r="C79" s="88"/>
      <c r="D79" s="88"/>
      <c r="E79" s="37" t="s">
        <v>11</v>
      </c>
      <c r="F79" s="37">
        <f t="shared" si="18"/>
        <v>0</v>
      </c>
      <c r="G79" s="37">
        <f t="shared" si="18"/>
        <v>0</v>
      </c>
      <c r="H79" s="3"/>
      <c r="I79" s="46"/>
      <c r="J79" s="84" t="s">
        <v>12</v>
      </c>
      <c r="K79" s="82"/>
      <c r="L79" s="37" t="s">
        <v>11</v>
      </c>
      <c r="M79" s="37">
        <f t="shared" si="15"/>
        <v>0</v>
      </c>
      <c r="N79" s="37">
        <f t="shared" si="15"/>
        <v>0</v>
      </c>
      <c r="O79" s="26"/>
      <c r="R79" s="5"/>
      <c r="S79" s="5"/>
    </row>
    <row r="80" spans="1:19" ht="12.25" customHeight="1">
      <c r="A80" s="84" t="s">
        <v>12</v>
      </c>
      <c r="B80" s="88"/>
      <c r="C80" s="88"/>
      <c r="D80" s="88"/>
      <c r="E80" s="37" t="s">
        <v>11</v>
      </c>
      <c r="F80" s="37">
        <f t="shared" si="18"/>
        <v>0</v>
      </c>
      <c r="G80" s="37">
        <f t="shared" si="18"/>
        <v>0</v>
      </c>
      <c r="H80" s="3"/>
      <c r="I80" s="4"/>
      <c r="J80" s="84" t="s">
        <v>12</v>
      </c>
      <c r="K80" s="82"/>
      <c r="L80" s="37" t="s">
        <v>11</v>
      </c>
      <c r="M80" s="37">
        <f t="shared" si="15"/>
        <v>0</v>
      </c>
      <c r="N80" s="37">
        <f t="shared" si="15"/>
        <v>0</v>
      </c>
      <c r="O80" s="26"/>
      <c r="R80" s="5"/>
      <c r="S80" s="5"/>
    </row>
    <row r="81" spans="1:19" ht="12.25" customHeight="1">
      <c r="A81" s="84" t="s">
        <v>12</v>
      </c>
      <c r="B81" s="88"/>
      <c r="C81" s="88"/>
      <c r="D81" s="88"/>
      <c r="E81" s="37" t="s">
        <v>11</v>
      </c>
      <c r="F81" s="37">
        <f t="shared" si="18"/>
        <v>0</v>
      </c>
      <c r="G81" s="37">
        <f t="shared" si="18"/>
        <v>0</v>
      </c>
      <c r="H81" s="3"/>
      <c r="I81" s="4"/>
      <c r="J81" s="84" t="s">
        <v>12</v>
      </c>
      <c r="K81" s="82"/>
      <c r="L81" s="37" t="s">
        <v>11</v>
      </c>
      <c r="M81" s="37">
        <f t="shared" si="15"/>
        <v>0</v>
      </c>
      <c r="N81" s="37">
        <f t="shared" si="15"/>
        <v>0</v>
      </c>
      <c r="O81" s="26"/>
      <c r="R81" s="5"/>
      <c r="S81" s="5"/>
    </row>
    <row r="82" spans="1:19" ht="12.25" customHeight="1">
      <c r="A82" s="84" t="s">
        <v>12</v>
      </c>
      <c r="B82" s="88"/>
      <c r="C82" s="88"/>
      <c r="D82" s="88"/>
      <c r="E82" s="37" t="s">
        <v>11</v>
      </c>
      <c r="F82" s="37">
        <f t="shared" si="18"/>
        <v>0</v>
      </c>
      <c r="G82" s="37">
        <f t="shared" si="18"/>
        <v>0</v>
      </c>
      <c r="H82" s="3"/>
      <c r="I82" s="4"/>
      <c r="J82" s="84" t="s">
        <v>12</v>
      </c>
      <c r="K82" s="82"/>
      <c r="L82" s="37" t="s">
        <v>11</v>
      </c>
      <c r="M82" s="37">
        <f t="shared" si="15"/>
        <v>0</v>
      </c>
      <c r="N82" s="37">
        <f t="shared" si="15"/>
        <v>0</v>
      </c>
      <c r="O82" s="26"/>
      <c r="R82" s="5"/>
      <c r="S82" s="5"/>
    </row>
    <row r="83" spans="1:19" ht="12.25" customHeight="1">
      <c r="A83" s="84" t="s">
        <v>12</v>
      </c>
      <c r="B83" s="88"/>
      <c r="C83" s="88"/>
      <c r="D83" s="88"/>
      <c r="E83" s="37" t="s">
        <v>11</v>
      </c>
      <c r="F83" s="37">
        <f t="shared" si="18"/>
        <v>0</v>
      </c>
      <c r="G83" s="37">
        <f t="shared" si="18"/>
        <v>0</v>
      </c>
      <c r="H83" s="3"/>
      <c r="I83" s="9"/>
      <c r="J83" s="84" t="s">
        <v>12</v>
      </c>
      <c r="K83" s="82"/>
      <c r="L83" s="37" t="s">
        <v>11</v>
      </c>
      <c r="M83" s="37">
        <f t="shared" si="15"/>
        <v>0</v>
      </c>
      <c r="N83" s="37">
        <f t="shared" si="15"/>
        <v>0</v>
      </c>
      <c r="O83" s="26"/>
      <c r="R83" s="5"/>
      <c r="S83" s="5"/>
    </row>
    <row r="84" spans="1:19" ht="12.25" customHeight="1">
      <c r="A84" s="84" t="s">
        <v>12</v>
      </c>
      <c r="B84" s="88"/>
      <c r="C84" s="88"/>
      <c r="D84" s="88"/>
      <c r="E84" s="37" t="s">
        <v>11</v>
      </c>
      <c r="F84" s="37">
        <f t="shared" si="18"/>
        <v>0</v>
      </c>
      <c r="G84" s="37">
        <f t="shared" si="18"/>
        <v>0</v>
      </c>
      <c r="H84" s="3"/>
      <c r="I84" s="9"/>
      <c r="J84" s="84" t="s">
        <v>12</v>
      </c>
      <c r="K84" s="82"/>
      <c r="L84" s="37" t="s">
        <v>11</v>
      </c>
      <c r="M84" s="37">
        <f t="shared" si="15"/>
        <v>0</v>
      </c>
      <c r="N84" s="37">
        <f t="shared" si="15"/>
        <v>0</v>
      </c>
      <c r="O84" s="26"/>
      <c r="R84" s="5"/>
      <c r="S84" s="5"/>
    </row>
    <row r="85" spans="1:19" ht="12.25" customHeight="1">
      <c r="A85" s="84" t="s">
        <v>12</v>
      </c>
      <c r="B85" s="88"/>
      <c r="C85" s="88"/>
      <c r="D85" s="88"/>
      <c r="E85" s="37" t="s">
        <v>11</v>
      </c>
      <c r="F85" s="37">
        <f t="shared" si="18"/>
        <v>0</v>
      </c>
      <c r="G85" s="37">
        <f t="shared" si="18"/>
        <v>0</v>
      </c>
      <c r="H85" s="3"/>
      <c r="I85" s="9"/>
      <c r="J85" s="84" t="s">
        <v>12</v>
      </c>
      <c r="K85" s="82"/>
      <c r="L85" s="37" t="s">
        <v>11</v>
      </c>
      <c r="M85" s="37">
        <f t="shared" si="15"/>
        <v>0</v>
      </c>
      <c r="N85" s="37">
        <f t="shared" si="15"/>
        <v>0</v>
      </c>
      <c r="O85" s="26"/>
      <c r="R85" s="5"/>
      <c r="S85" s="5"/>
    </row>
    <row r="86" spans="1:19" ht="12.25" customHeight="1">
      <c r="A86" s="84" t="s">
        <v>12</v>
      </c>
      <c r="B86" s="88"/>
      <c r="C86" s="88"/>
      <c r="D86" s="88"/>
      <c r="E86" s="37" t="s">
        <v>11</v>
      </c>
      <c r="F86" s="37">
        <f t="shared" si="18"/>
        <v>0</v>
      </c>
      <c r="G86" s="37">
        <f t="shared" si="18"/>
        <v>0</v>
      </c>
      <c r="H86" s="3"/>
      <c r="I86" s="46"/>
      <c r="J86" s="84" t="s">
        <v>12</v>
      </c>
      <c r="K86" s="82"/>
      <c r="L86" s="37" t="s">
        <v>11</v>
      </c>
      <c r="M86" s="37">
        <f t="shared" si="15"/>
        <v>0</v>
      </c>
      <c r="N86" s="37">
        <f t="shared" si="15"/>
        <v>0</v>
      </c>
      <c r="O86" s="26"/>
      <c r="R86" s="5"/>
      <c r="S86" s="5"/>
    </row>
    <row r="87" spans="1:19" ht="12.25" customHeight="1">
      <c r="A87" s="84" t="s">
        <v>12</v>
      </c>
      <c r="B87" s="88"/>
      <c r="C87" s="88"/>
      <c r="D87" s="88"/>
      <c r="E87" s="37" t="s">
        <v>11</v>
      </c>
      <c r="F87" s="37">
        <f t="shared" si="18"/>
        <v>0</v>
      </c>
      <c r="G87" s="37">
        <f t="shared" si="18"/>
        <v>0</v>
      </c>
      <c r="H87" s="3"/>
      <c r="I87" s="9"/>
      <c r="J87" s="84" t="s">
        <v>12</v>
      </c>
      <c r="K87" s="82"/>
      <c r="L87" s="37" t="s">
        <v>11</v>
      </c>
      <c r="M87" s="37">
        <f t="shared" si="15"/>
        <v>0</v>
      </c>
      <c r="N87" s="37">
        <f t="shared" si="15"/>
        <v>0</v>
      </c>
      <c r="O87" s="26"/>
      <c r="R87" s="5"/>
      <c r="S87" s="5"/>
    </row>
    <row r="88" spans="1:19" ht="12.25" customHeight="1">
      <c r="A88" s="84" t="s">
        <v>12</v>
      </c>
      <c r="B88" s="88"/>
      <c r="C88" s="88"/>
      <c r="D88" s="88"/>
      <c r="E88" s="37" t="s">
        <v>11</v>
      </c>
      <c r="F88" s="37">
        <f t="shared" si="18"/>
        <v>0</v>
      </c>
      <c r="G88" s="37">
        <f t="shared" si="18"/>
        <v>0</v>
      </c>
      <c r="H88" s="3"/>
      <c r="I88" s="45"/>
      <c r="J88" s="84" t="s">
        <v>12</v>
      </c>
      <c r="K88" s="82"/>
      <c r="L88" s="37" t="s">
        <v>11</v>
      </c>
      <c r="M88" s="37">
        <f t="shared" si="15"/>
        <v>0</v>
      </c>
      <c r="N88" s="37">
        <f t="shared" si="15"/>
        <v>0</v>
      </c>
      <c r="R88" s="5"/>
      <c r="S88" s="5"/>
    </row>
    <row r="89" spans="1:19" ht="12.25" customHeight="1">
      <c r="A89" s="84" t="s">
        <v>12</v>
      </c>
      <c r="B89" s="88"/>
      <c r="C89" s="88"/>
      <c r="D89" s="88"/>
      <c r="E89" s="37" t="s">
        <v>11</v>
      </c>
      <c r="F89" s="37">
        <f t="shared" si="18"/>
        <v>0</v>
      </c>
      <c r="G89" s="37">
        <f t="shared" si="18"/>
        <v>0</v>
      </c>
      <c r="H89" s="3"/>
      <c r="I89" s="47"/>
      <c r="J89" s="84" t="s">
        <v>12</v>
      </c>
      <c r="K89" s="82"/>
      <c r="L89" s="37" t="s">
        <v>11</v>
      </c>
      <c r="M89" s="37">
        <f t="shared" si="15"/>
        <v>0</v>
      </c>
      <c r="N89" s="37">
        <f t="shared" si="15"/>
        <v>0</v>
      </c>
      <c r="R89" s="5"/>
      <c r="S89" s="5"/>
    </row>
    <row r="90" spans="1:19" ht="12.25" customHeight="1">
      <c r="A90" s="84" t="s">
        <v>12</v>
      </c>
      <c r="B90" s="88"/>
      <c r="C90" s="88"/>
      <c r="D90" s="88"/>
      <c r="E90" s="37" t="s">
        <v>11</v>
      </c>
      <c r="F90" s="37">
        <f t="shared" si="18"/>
        <v>0</v>
      </c>
      <c r="G90" s="37">
        <f t="shared" si="18"/>
        <v>0</v>
      </c>
      <c r="H90" s="3"/>
      <c r="I90" s="45"/>
      <c r="J90" s="84" t="s">
        <v>12</v>
      </c>
      <c r="K90" s="82"/>
      <c r="L90" s="37" t="s">
        <v>11</v>
      </c>
      <c r="M90" s="37">
        <f t="shared" si="15"/>
        <v>0</v>
      </c>
      <c r="N90" s="37">
        <f t="shared" si="15"/>
        <v>0</v>
      </c>
      <c r="R90" s="5"/>
      <c r="S90" s="5"/>
    </row>
    <row r="91" spans="1:19" ht="12.25" customHeight="1">
      <c r="A91" s="84" t="s">
        <v>12</v>
      </c>
      <c r="B91" s="88"/>
      <c r="C91" s="88"/>
      <c r="D91" s="88"/>
      <c r="E91" s="37" t="s">
        <v>11</v>
      </c>
      <c r="F91" s="37">
        <f t="shared" si="18"/>
        <v>0</v>
      </c>
      <c r="G91" s="37">
        <f t="shared" si="18"/>
        <v>0</v>
      </c>
      <c r="H91" s="3"/>
      <c r="I91" s="48"/>
      <c r="J91" s="84" t="s">
        <v>12</v>
      </c>
      <c r="K91" s="82"/>
      <c r="L91" s="37" t="s">
        <v>11</v>
      </c>
      <c r="M91" s="37">
        <f t="shared" si="15"/>
        <v>0</v>
      </c>
      <c r="N91" s="37">
        <f t="shared" si="15"/>
        <v>0</v>
      </c>
    </row>
    <row r="92" spans="1:19" ht="12.25" customHeight="1">
      <c r="A92" s="84" t="s">
        <v>12</v>
      </c>
      <c r="B92" s="88"/>
      <c r="C92" s="88"/>
      <c r="D92" s="88"/>
      <c r="E92" s="37" t="s">
        <v>11</v>
      </c>
      <c r="F92" s="37">
        <f t="shared" si="18"/>
        <v>0</v>
      </c>
      <c r="G92" s="37">
        <f t="shared" si="18"/>
        <v>0</v>
      </c>
      <c r="H92" s="3"/>
      <c r="I92" s="49"/>
      <c r="J92" s="84" t="s">
        <v>12</v>
      </c>
      <c r="K92" s="82"/>
      <c r="L92" s="37" t="s">
        <v>11</v>
      </c>
      <c r="M92" s="37">
        <f t="shared" ref="M92:N109" si="19">IF(K92="D",+L92*1,IF(K92="C",+L92*2,IF(K92="B",+L92*3,IF(K92="A",+L92*4,0))))</f>
        <v>0</v>
      </c>
      <c r="N92" s="37">
        <f t="shared" si="19"/>
        <v>0</v>
      </c>
    </row>
    <row r="93" spans="1:19" ht="12.25" customHeight="1">
      <c r="A93" s="84" t="s">
        <v>12</v>
      </c>
      <c r="B93" s="88"/>
      <c r="C93" s="88"/>
      <c r="D93" s="88"/>
      <c r="E93" s="37" t="s">
        <v>11</v>
      </c>
      <c r="F93" s="37">
        <f t="shared" si="18"/>
        <v>0</v>
      </c>
      <c r="G93" s="37">
        <f t="shared" si="18"/>
        <v>0</v>
      </c>
      <c r="H93" s="3"/>
      <c r="I93" s="48"/>
      <c r="J93" s="84" t="s">
        <v>12</v>
      </c>
      <c r="K93" s="82"/>
      <c r="L93" s="37" t="s">
        <v>11</v>
      </c>
      <c r="M93" s="37">
        <f t="shared" si="19"/>
        <v>0</v>
      </c>
      <c r="N93" s="37">
        <f t="shared" si="19"/>
        <v>0</v>
      </c>
    </row>
    <row r="94" spans="1:19" ht="12.25" customHeight="1">
      <c r="A94" s="84" t="s">
        <v>12</v>
      </c>
      <c r="B94" s="88"/>
      <c r="C94" s="88"/>
      <c r="D94" s="88"/>
      <c r="E94" s="37" t="s">
        <v>11</v>
      </c>
      <c r="F94" s="37">
        <f t="shared" si="18"/>
        <v>0</v>
      </c>
      <c r="G94" s="37">
        <f t="shared" si="18"/>
        <v>0</v>
      </c>
      <c r="H94" s="3"/>
      <c r="J94" s="84" t="s">
        <v>12</v>
      </c>
      <c r="K94" s="82"/>
      <c r="L94" s="37" t="s">
        <v>11</v>
      </c>
      <c r="M94" s="37">
        <f t="shared" si="19"/>
        <v>0</v>
      </c>
      <c r="N94" s="37">
        <f t="shared" si="19"/>
        <v>0</v>
      </c>
    </row>
    <row r="95" spans="1:19" ht="12.25" customHeight="1">
      <c r="A95" s="84" t="s">
        <v>12</v>
      </c>
      <c r="B95" s="88"/>
      <c r="C95" s="88"/>
      <c r="D95" s="88"/>
      <c r="E95" s="37" t="s">
        <v>11</v>
      </c>
      <c r="F95" s="37">
        <f t="shared" si="18"/>
        <v>0</v>
      </c>
      <c r="G95" s="37">
        <f t="shared" si="18"/>
        <v>0</v>
      </c>
      <c r="H95" s="3"/>
      <c r="J95" s="84" t="s">
        <v>12</v>
      </c>
      <c r="K95" s="82"/>
      <c r="L95" s="37" t="s">
        <v>11</v>
      </c>
      <c r="M95" s="37">
        <f t="shared" si="19"/>
        <v>0</v>
      </c>
      <c r="N95" s="37">
        <f t="shared" si="19"/>
        <v>0</v>
      </c>
    </row>
    <row r="96" spans="1:19" ht="12.25" customHeight="1">
      <c r="A96" s="84" t="s">
        <v>12</v>
      </c>
      <c r="B96" s="88"/>
      <c r="C96" s="88"/>
      <c r="D96" s="88"/>
      <c r="E96" s="37" t="s">
        <v>11</v>
      </c>
      <c r="F96" s="37">
        <f t="shared" si="18"/>
        <v>0</v>
      </c>
      <c r="G96" s="37">
        <f t="shared" si="18"/>
        <v>0</v>
      </c>
      <c r="H96" s="3"/>
      <c r="J96" s="84" t="s">
        <v>12</v>
      </c>
      <c r="K96" s="82"/>
      <c r="L96" s="37" t="s">
        <v>11</v>
      </c>
      <c r="M96" s="37">
        <f t="shared" si="19"/>
        <v>0</v>
      </c>
      <c r="N96" s="37">
        <f t="shared" si="19"/>
        <v>0</v>
      </c>
    </row>
    <row r="97" spans="1:14" ht="12.25" customHeight="1">
      <c r="A97" s="84" t="s">
        <v>12</v>
      </c>
      <c r="B97" s="88"/>
      <c r="C97" s="88"/>
      <c r="D97" s="88"/>
      <c r="E97" s="37" t="s">
        <v>11</v>
      </c>
      <c r="F97" s="37">
        <f t="shared" si="18"/>
        <v>0</v>
      </c>
      <c r="G97" s="37">
        <f t="shared" si="18"/>
        <v>0</v>
      </c>
      <c r="H97" s="3"/>
      <c r="J97" s="84" t="s">
        <v>12</v>
      </c>
      <c r="K97" s="82"/>
      <c r="L97" s="37" t="s">
        <v>11</v>
      </c>
      <c r="M97" s="37">
        <f t="shared" si="19"/>
        <v>0</v>
      </c>
      <c r="N97" s="37">
        <f t="shared" si="19"/>
        <v>0</v>
      </c>
    </row>
    <row r="98" spans="1:14" ht="12.25" customHeight="1">
      <c r="A98" s="84" t="s">
        <v>12</v>
      </c>
      <c r="B98" s="88"/>
      <c r="C98" s="88"/>
      <c r="D98" s="88"/>
      <c r="E98" s="37" t="s">
        <v>11</v>
      </c>
      <c r="F98" s="37">
        <f t="shared" si="18"/>
        <v>0</v>
      </c>
      <c r="G98" s="37">
        <f t="shared" si="18"/>
        <v>0</v>
      </c>
      <c r="H98" s="3"/>
      <c r="J98" s="84" t="s">
        <v>12</v>
      </c>
      <c r="K98" s="82"/>
      <c r="L98" s="37" t="s">
        <v>11</v>
      </c>
      <c r="M98" s="37">
        <f t="shared" si="19"/>
        <v>0</v>
      </c>
      <c r="N98" s="37">
        <f t="shared" si="19"/>
        <v>0</v>
      </c>
    </row>
    <row r="99" spans="1:14" ht="12.25" customHeight="1">
      <c r="A99" s="84" t="s">
        <v>12</v>
      </c>
      <c r="B99" s="88"/>
      <c r="C99" s="88"/>
      <c r="D99" s="88"/>
      <c r="E99" s="37" t="s">
        <v>11</v>
      </c>
      <c r="F99" s="37">
        <f t="shared" si="18"/>
        <v>0</v>
      </c>
      <c r="G99" s="37">
        <f t="shared" si="18"/>
        <v>0</v>
      </c>
      <c r="H99" s="3"/>
      <c r="J99" s="84" t="s">
        <v>12</v>
      </c>
      <c r="K99" s="82"/>
      <c r="L99" s="37" t="s">
        <v>11</v>
      </c>
      <c r="M99" s="37">
        <f t="shared" si="19"/>
        <v>0</v>
      </c>
      <c r="N99" s="37">
        <f t="shared" si="19"/>
        <v>0</v>
      </c>
    </row>
    <row r="100" spans="1:14" ht="12.25" customHeight="1">
      <c r="A100" s="84" t="s">
        <v>12</v>
      </c>
      <c r="B100" s="88"/>
      <c r="C100" s="88"/>
      <c r="D100" s="88"/>
      <c r="E100" s="37" t="s">
        <v>11</v>
      </c>
      <c r="F100" s="37">
        <f t="shared" si="18"/>
        <v>0</v>
      </c>
      <c r="G100" s="37">
        <f t="shared" si="18"/>
        <v>0</v>
      </c>
      <c r="H100" s="3"/>
      <c r="J100" s="84" t="s">
        <v>12</v>
      </c>
      <c r="K100" s="82"/>
      <c r="L100" s="37" t="s">
        <v>11</v>
      </c>
      <c r="M100" s="37">
        <f t="shared" si="19"/>
        <v>0</v>
      </c>
      <c r="N100" s="37">
        <f t="shared" si="19"/>
        <v>0</v>
      </c>
    </row>
    <row r="101" spans="1:14" ht="12.25" customHeight="1">
      <c r="A101" s="84" t="s">
        <v>12</v>
      </c>
      <c r="B101" s="88"/>
      <c r="C101" s="88"/>
      <c r="D101" s="88"/>
      <c r="E101" s="37" t="s">
        <v>11</v>
      </c>
      <c r="F101" s="37">
        <f t="shared" si="18"/>
        <v>0</v>
      </c>
      <c r="G101" s="37">
        <f t="shared" si="18"/>
        <v>0</v>
      </c>
      <c r="H101" s="3"/>
      <c r="J101" s="84" t="s">
        <v>12</v>
      </c>
      <c r="K101" s="82"/>
      <c r="L101" s="37" t="s">
        <v>11</v>
      </c>
      <c r="M101" s="37">
        <f t="shared" si="19"/>
        <v>0</v>
      </c>
      <c r="N101" s="37">
        <f t="shared" si="19"/>
        <v>0</v>
      </c>
    </row>
    <row r="102" spans="1:14" ht="12.25" customHeight="1">
      <c r="A102" s="84" t="s">
        <v>12</v>
      </c>
      <c r="B102" s="88"/>
      <c r="C102" s="88"/>
      <c r="D102" s="88"/>
      <c r="E102" s="37" t="s">
        <v>11</v>
      </c>
      <c r="F102" s="37">
        <f t="shared" si="18"/>
        <v>0</v>
      </c>
      <c r="G102" s="37">
        <f t="shared" si="18"/>
        <v>0</v>
      </c>
      <c r="H102" s="3"/>
      <c r="I102" s="4"/>
      <c r="J102" s="84" t="s">
        <v>12</v>
      </c>
      <c r="K102" s="82"/>
      <c r="L102" s="37" t="s">
        <v>11</v>
      </c>
      <c r="M102" s="37">
        <f t="shared" si="19"/>
        <v>0</v>
      </c>
      <c r="N102" s="37">
        <f t="shared" si="19"/>
        <v>0</v>
      </c>
    </row>
    <row r="103" spans="1:14" ht="12.25" customHeight="1">
      <c r="A103" s="84" t="s">
        <v>12</v>
      </c>
      <c r="B103" s="88"/>
      <c r="C103" s="88"/>
      <c r="D103" s="88"/>
      <c r="E103" s="37" t="s">
        <v>11</v>
      </c>
      <c r="F103" s="37">
        <f t="shared" si="18"/>
        <v>0</v>
      </c>
      <c r="G103" s="37">
        <f t="shared" si="18"/>
        <v>0</v>
      </c>
      <c r="H103" s="3"/>
      <c r="J103" s="84" t="s">
        <v>12</v>
      </c>
      <c r="K103" s="82"/>
      <c r="L103" s="37" t="s">
        <v>11</v>
      </c>
      <c r="M103" s="37">
        <f t="shared" si="19"/>
        <v>0</v>
      </c>
      <c r="N103" s="37">
        <f t="shared" si="19"/>
        <v>0</v>
      </c>
    </row>
    <row r="104" spans="1:14" ht="12.25" customHeight="1">
      <c r="A104" s="84" t="s">
        <v>12</v>
      </c>
      <c r="B104" s="88"/>
      <c r="C104" s="88"/>
      <c r="D104" s="88"/>
      <c r="E104" s="37" t="s">
        <v>11</v>
      </c>
      <c r="F104" s="37">
        <f t="shared" si="18"/>
        <v>0</v>
      </c>
      <c r="G104" s="37">
        <f t="shared" si="18"/>
        <v>0</v>
      </c>
      <c r="H104" s="3"/>
      <c r="J104" s="84" t="s">
        <v>12</v>
      </c>
      <c r="K104" s="82"/>
      <c r="L104" s="37" t="s">
        <v>11</v>
      </c>
      <c r="M104" s="37">
        <f t="shared" si="19"/>
        <v>0</v>
      </c>
      <c r="N104" s="37">
        <f t="shared" si="19"/>
        <v>0</v>
      </c>
    </row>
    <row r="105" spans="1:14" ht="12.25" customHeight="1">
      <c r="A105" s="84" t="s">
        <v>12</v>
      </c>
      <c r="B105" s="88"/>
      <c r="C105" s="88"/>
      <c r="D105" s="88"/>
      <c r="E105" s="37" t="s">
        <v>11</v>
      </c>
      <c r="F105" s="37">
        <f t="shared" si="18"/>
        <v>0</v>
      </c>
      <c r="G105" s="37">
        <f t="shared" si="18"/>
        <v>0</v>
      </c>
      <c r="H105" s="3"/>
      <c r="J105" s="84" t="s">
        <v>12</v>
      </c>
      <c r="K105" s="82"/>
      <c r="L105" s="37" t="s">
        <v>11</v>
      </c>
      <c r="M105" s="37">
        <f t="shared" si="19"/>
        <v>0</v>
      </c>
      <c r="N105" s="37">
        <f t="shared" si="19"/>
        <v>0</v>
      </c>
    </row>
    <row r="106" spans="1:14" ht="12.25" customHeight="1">
      <c r="A106" s="84" t="s">
        <v>12</v>
      </c>
      <c r="B106" s="88"/>
      <c r="C106" s="88"/>
      <c r="D106" s="88"/>
      <c r="E106" s="37" t="s">
        <v>11</v>
      </c>
      <c r="F106" s="37">
        <f t="shared" ref="F106" si="20">IF(D106="D",+E106*1,IF(D106="C",+E106*2,IF(D106="B",+E106*3,IF(D106="A",+E106*4,0))))</f>
        <v>0</v>
      </c>
      <c r="G106" s="37">
        <f t="shared" ref="G106" si="21">IF(E106="D",+F106*1,IF(E106="C",+F106*2,IF(E106="B",+F106*3,IF(E106="A",+F106*4,0))))</f>
        <v>0</v>
      </c>
      <c r="H106" s="3"/>
      <c r="J106" s="84" t="s">
        <v>12</v>
      </c>
      <c r="K106" s="82"/>
      <c r="L106" s="37" t="s">
        <v>11</v>
      </c>
      <c r="M106" s="37">
        <f t="shared" si="19"/>
        <v>0</v>
      </c>
      <c r="N106" s="37">
        <f t="shared" si="19"/>
        <v>0</v>
      </c>
    </row>
    <row r="107" spans="1:14" ht="12.25" customHeight="1">
      <c r="A107" s="13"/>
      <c r="B107" s="14"/>
      <c r="C107" s="14"/>
      <c r="D107" s="14"/>
      <c r="E107" s="37"/>
      <c r="F107" s="37"/>
      <c r="G107" s="37"/>
      <c r="H107" s="3"/>
      <c r="J107" s="84" t="s">
        <v>12</v>
      </c>
      <c r="K107" s="82"/>
      <c r="L107" s="37" t="s">
        <v>11</v>
      </c>
      <c r="M107" s="37">
        <f t="shared" si="19"/>
        <v>0</v>
      </c>
      <c r="N107" s="37">
        <f t="shared" si="19"/>
        <v>0</v>
      </c>
    </row>
    <row r="108" spans="1:14" ht="12.25" customHeight="1">
      <c r="A108" s="13"/>
      <c r="B108" s="14"/>
      <c r="C108" s="14"/>
      <c r="D108" s="14"/>
      <c r="E108" s="37"/>
      <c r="F108" s="37"/>
      <c r="G108" s="37"/>
      <c r="J108" s="84" t="s">
        <v>12</v>
      </c>
      <c r="K108" s="82"/>
      <c r="L108" s="37" t="s">
        <v>11</v>
      </c>
      <c r="M108" s="37">
        <f t="shared" si="19"/>
        <v>0</v>
      </c>
      <c r="N108" s="37">
        <f t="shared" si="19"/>
        <v>0</v>
      </c>
    </row>
    <row r="109" spans="1:14" ht="12.25" customHeight="1">
      <c r="A109" s="85" t="s">
        <v>81</v>
      </c>
      <c r="B109" s="82"/>
      <c r="C109" s="82"/>
      <c r="D109" s="82"/>
      <c r="J109" s="84" t="s">
        <v>12</v>
      </c>
      <c r="K109" s="82"/>
      <c r="L109" s="37" t="s">
        <v>11</v>
      </c>
      <c r="M109" s="37">
        <f t="shared" si="19"/>
        <v>0</v>
      </c>
      <c r="N109" s="37">
        <f t="shared" si="19"/>
        <v>0</v>
      </c>
    </row>
    <row r="110" spans="1:14" ht="12.25" customHeight="1">
      <c r="A110" s="84" t="s">
        <v>12</v>
      </c>
      <c r="B110" s="88"/>
      <c r="C110" s="88"/>
      <c r="D110" s="88"/>
      <c r="E110" s="37" t="s">
        <v>11</v>
      </c>
      <c r="F110" s="37">
        <f t="shared" ref="F110:G115" si="22">IF(D110="D",+E110*1,IF(D110="C",+E110*2,IF(D110="B",+E110*3,IF(D110="A",+E110*4,0))))</f>
        <v>0</v>
      </c>
      <c r="G110" s="37">
        <f t="shared" si="22"/>
        <v>0</v>
      </c>
      <c r="L110" s="74"/>
      <c r="M110"/>
      <c r="N110"/>
    </row>
    <row r="111" spans="1:14" ht="12.25" customHeight="1">
      <c r="A111" s="84" t="s">
        <v>12</v>
      </c>
      <c r="B111" s="88"/>
      <c r="C111" s="88"/>
      <c r="D111" s="88"/>
      <c r="E111" s="37" t="s">
        <v>11</v>
      </c>
      <c r="F111" s="37">
        <f t="shared" si="22"/>
        <v>0</v>
      </c>
      <c r="G111" s="37">
        <f t="shared" si="22"/>
        <v>0</v>
      </c>
      <c r="L111" s="10"/>
      <c r="M111"/>
      <c r="N111"/>
    </row>
    <row r="112" spans="1:14" ht="12.25" customHeight="1">
      <c r="A112" s="84" t="s">
        <v>12</v>
      </c>
      <c r="B112" s="88"/>
      <c r="C112" s="88"/>
      <c r="D112" s="88"/>
      <c r="E112" s="37" t="s">
        <v>11</v>
      </c>
      <c r="F112" s="37">
        <f t="shared" si="22"/>
        <v>0</v>
      </c>
      <c r="G112" s="37">
        <f t="shared" si="22"/>
        <v>0</v>
      </c>
      <c r="L112" s="10"/>
      <c r="M112"/>
      <c r="N112"/>
    </row>
    <row r="113" spans="1:14" ht="12.25" customHeight="1">
      <c r="A113" s="84" t="s">
        <v>12</v>
      </c>
      <c r="B113" s="88"/>
      <c r="C113" s="88"/>
      <c r="D113" s="88"/>
      <c r="E113" s="37" t="s">
        <v>11</v>
      </c>
      <c r="F113" s="37">
        <f t="shared" si="22"/>
        <v>0</v>
      </c>
      <c r="G113" s="37">
        <f t="shared" si="22"/>
        <v>0</v>
      </c>
      <c r="L113" s="10"/>
      <c r="M113"/>
      <c r="N113"/>
    </row>
    <row r="114" spans="1:14" ht="12.25" customHeight="1">
      <c r="A114" s="84" t="s">
        <v>12</v>
      </c>
      <c r="B114" s="88"/>
      <c r="C114" s="88"/>
      <c r="D114" s="88"/>
      <c r="E114" s="37" t="s">
        <v>11</v>
      </c>
      <c r="F114" s="37">
        <f t="shared" si="22"/>
        <v>0</v>
      </c>
      <c r="G114" s="37">
        <f t="shared" si="22"/>
        <v>0</v>
      </c>
      <c r="L114" s="10"/>
      <c r="M114"/>
      <c r="N114"/>
    </row>
    <row r="115" spans="1:14" ht="12.25" customHeight="1">
      <c r="A115" s="84" t="s">
        <v>12</v>
      </c>
      <c r="B115" s="88"/>
      <c r="C115" s="88"/>
      <c r="D115" s="88"/>
      <c r="E115" s="37" t="s">
        <v>11</v>
      </c>
      <c r="F115" s="37">
        <f t="shared" si="22"/>
        <v>0</v>
      </c>
      <c r="G115" s="37">
        <f t="shared" si="22"/>
        <v>0</v>
      </c>
      <c r="L115" s="10"/>
      <c r="M115"/>
      <c r="N115"/>
    </row>
    <row r="116" spans="1:14" ht="12.25" customHeight="1">
      <c r="A116" s="79" t="s">
        <v>9</v>
      </c>
      <c r="B116" s="80"/>
      <c r="C116" s="80"/>
      <c r="D116" s="80"/>
      <c r="E116" s="50" t="e">
        <f>G116/F116</f>
        <v>#DIV/0!</v>
      </c>
      <c r="F116" s="55">
        <f>SUM(F68:F115)+(SUM(M67:M109))</f>
        <v>0</v>
      </c>
      <c r="G116" s="55">
        <f>SUM(G68:G115)+(SUM(N67:N109))</f>
        <v>0</v>
      </c>
      <c r="I116" s="97"/>
      <c r="J116" s="98"/>
      <c r="K116" s="98"/>
      <c r="L116" s="98"/>
      <c r="M116" s="98"/>
      <c r="N116" s="98"/>
    </row>
    <row r="117" spans="1:14" ht="12.25" customHeight="1">
      <c r="B117" s="15"/>
      <c r="C117" s="15"/>
      <c r="D117" s="42"/>
      <c r="E117" s="75"/>
      <c r="F117" s="55"/>
      <c r="G117" s="55"/>
      <c r="I117" s="97" t="s">
        <v>54</v>
      </c>
      <c r="J117" s="98"/>
      <c r="K117" s="98"/>
      <c r="L117" s="98"/>
      <c r="M117" s="98"/>
      <c r="N117" s="98"/>
    </row>
    <row r="118" spans="1:14" ht="12.25" customHeight="1">
      <c r="E118" s="75" t="s">
        <v>71</v>
      </c>
      <c r="F118" s="76" t="s">
        <v>72</v>
      </c>
      <c r="G118" s="76" t="s">
        <v>73</v>
      </c>
      <c r="I118" s="97" t="s">
        <v>50</v>
      </c>
      <c r="J118" s="98"/>
      <c r="K118" s="98"/>
      <c r="L118" s="98"/>
      <c r="M118" s="98"/>
      <c r="N118" s="98"/>
    </row>
    <row r="119" spans="1:14" ht="12.25" customHeight="1">
      <c r="A119" s="79" t="s">
        <v>44</v>
      </c>
      <c r="B119" s="79"/>
      <c r="C119" s="79"/>
      <c r="D119" s="79"/>
      <c r="E119" s="50" t="e">
        <f>G119/F119</f>
        <v>#DIV/0!</v>
      </c>
      <c r="F119" s="50">
        <f>SUM(M48)+(F116)</f>
        <v>0</v>
      </c>
      <c r="G119" s="50">
        <f>SUM(N48)+(G116)</f>
        <v>0</v>
      </c>
      <c r="L119" s="10"/>
      <c r="M119"/>
      <c r="N119" s="15"/>
    </row>
    <row r="120" spans="1:14">
      <c r="F120" s="2"/>
      <c r="G120" s="2"/>
      <c r="H120" s="2"/>
    </row>
    <row r="123" spans="1:14">
      <c r="A123" s="90" t="str">
        <f>A7</f>
        <v>CATALOG 2022-2023</v>
      </c>
      <c r="B123" s="90"/>
      <c r="C123" s="90"/>
      <c r="D123" s="90"/>
      <c r="E123" s="90"/>
      <c r="F123" s="91" t="s">
        <v>60</v>
      </c>
      <c r="G123" s="91"/>
      <c r="H123" s="91"/>
      <c r="I123" s="91"/>
      <c r="J123" s="91"/>
      <c r="K123" s="92" t="str">
        <f>K4</f>
        <v>Ceramics</v>
      </c>
      <c r="L123" s="92"/>
      <c r="M123" s="92"/>
      <c r="N123" s="92"/>
    </row>
    <row r="124" spans="1:14">
      <c r="A124" s="48"/>
      <c r="B124" s="48"/>
      <c r="C124" s="48"/>
      <c r="D124" s="12"/>
      <c r="E124" s="12"/>
      <c r="F124" s="67"/>
      <c r="G124" s="64"/>
      <c r="H124" s="65"/>
      <c r="I124" s="65"/>
      <c r="J124" s="66"/>
      <c r="K124" s="67"/>
      <c r="L124" s="67"/>
      <c r="M124" s="67"/>
      <c r="N124" s="36"/>
    </row>
    <row r="125" spans="1:14">
      <c r="A125" s="61"/>
      <c r="B125" s="62"/>
      <c r="C125" s="62"/>
      <c r="D125" s="62"/>
      <c r="E125" s="62"/>
      <c r="F125" s="62"/>
      <c r="G125" s="64"/>
      <c r="H125" s="65"/>
      <c r="I125" s="65"/>
      <c r="J125" s="66"/>
      <c r="K125" s="67"/>
      <c r="L125" s="67"/>
      <c r="M125" s="67"/>
    </row>
    <row r="126" spans="1:14">
      <c r="A126" s="61"/>
      <c r="B126" s="62"/>
      <c r="C126" s="62"/>
      <c r="D126" s="63"/>
      <c r="E126" s="62"/>
      <c r="F126" s="12"/>
      <c r="G126" s="64"/>
      <c r="H126" s="65"/>
      <c r="I126" s="65"/>
      <c r="J126" s="66"/>
      <c r="K126" s="67"/>
      <c r="L126" s="67"/>
      <c r="M126" s="67"/>
    </row>
    <row r="128" spans="1:14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</sheetData>
  <mergeCells count="183">
    <mergeCell ref="I3:J3"/>
    <mergeCell ref="I46:K46"/>
    <mergeCell ref="I47:K47"/>
    <mergeCell ref="I4:J4"/>
    <mergeCell ref="I14:K14"/>
    <mergeCell ref="J91:K91"/>
    <mergeCell ref="J90:K90"/>
    <mergeCell ref="I42:K42"/>
    <mergeCell ref="I43:K43"/>
    <mergeCell ref="I44:K44"/>
    <mergeCell ref="I13:K13"/>
    <mergeCell ref="I19:K19"/>
    <mergeCell ref="I20:K20"/>
    <mergeCell ref="I21:K21"/>
    <mergeCell ref="I16:K16"/>
    <mergeCell ref="I17:K17"/>
    <mergeCell ref="I18:K18"/>
    <mergeCell ref="K4:L4"/>
    <mergeCell ref="I59:J59"/>
    <mergeCell ref="I34:K34"/>
    <mergeCell ref="A1:K1"/>
    <mergeCell ref="A3:G3"/>
    <mergeCell ref="A7:G7"/>
    <mergeCell ref="A8:G8"/>
    <mergeCell ref="A6:G6"/>
    <mergeCell ref="A41:D41"/>
    <mergeCell ref="A9:G9"/>
    <mergeCell ref="A103:D103"/>
    <mergeCell ref="A4:G4"/>
    <mergeCell ref="A5:G5"/>
    <mergeCell ref="A24:D24"/>
    <mergeCell ref="A27:D27"/>
    <mergeCell ref="I5:M7"/>
    <mergeCell ref="A28:D28"/>
    <mergeCell ref="A31:D31"/>
    <mergeCell ref="A44:E44"/>
    <mergeCell ref="F44:G44"/>
    <mergeCell ref="L1:N1"/>
    <mergeCell ref="L3:N3"/>
    <mergeCell ref="J92:K92"/>
    <mergeCell ref="J93:K93"/>
    <mergeCell ref="J94:K94"/>
    <mergeCell ref="J95:K95"/>
    <mergeCell ref="I15:K15"/>
    <mergeCell ref="J109:K109"/>
    <mergeCell ref="J103:K103"/>
    <mergeCell ref="J106:K106"/>
    <mergeCell ref="J107:K107"/>
    <mergeCell ref="J108:K108"/>
    <mergeCell ref="J97:K97"/>
    <mergeCell ref="J98:K98"/>
    <mergeCell ref="J99:K99"/>
    <mergeCell ref="J100:K100"/>
    <mergeCell ref="J101:K101"/>
    <mergeCell ref="J105:K105"/>
    <mergeCell ref="A114:D114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A98:D98"/>
    <mergeCell ref="J102:K102"/>
    <mergeCell ref="J104:K104"/>
    <mergeCell ref="J96:K96"/>
    <mergeCell ref="J64:K64"/>
    <mergeCell ref="J87:K87"/>
    <mergeCell ref="J88:K88"/>
    <mergeCell ref="J89:K89"/>
    <mergeCell ref="A80:D80"/>
    <mergeCell ref="A81:D81"/>
    <mergeCell ref="A113:D113"/>
    <mergeCell ref="B10:E10"/>
    <mergeCell ref="A23:D23"/>
    <mergeCell ref="A40:D40"/>
    <mergeCell ref="A75:D75"/>
    <mergeCell ref="A69:D69"/>
    <mergeCell ref="A70:D70"/>
    <mergeCell ref="A99:D99"/>
    <mergeCell ref="A96:D96"/>
    <mergeCell ref="A82:D82"/>
    <mergeCell ref="A83:D83"/>
    <mergeCell ref="A97:D97"/>
    <mergeCell ref="A100:D100"/>
    <mergeCell ref="A67:D67"/>
    <mergeCell ref="A32:D32"/>
    <mergeCell ref="A33:D33"/>
    <mergeCell ref="A36:D36"/>
    <mergeCell ref="A18:D18"/>
    <mergeCell ref="A19:D19"/>
    <mergeCell ref="A22:D22"/>
    <mergeCell ref="I52:J52"/>
    <mergeCell ref="I53:J53"/>
    <mergeCell ref="I54:J54"/>
    <mergeCell ref="I55:J55"/>
    <mergeCell ref="I35:K35"/>
    <mergeCell ref="I36:K36"/>
    <mergeCell ref="I37:K37"/>
    <mergeCell ref="I23:K23"/>
    <mergeCell ref="I22:K22"/>
    <mergeCell ref="I24:K24"/>
    <mergeCell ref="I25:K25"/>
    <mergeCell ref="I26:K26"/>
    <mergeCell ref="I27:N27"/>
    <mergeCell ref="I28:K28"/>
    <mergeCell ref="I29:K29"/>
    <mergeCell ref="I30:K30"/>
    <mergeCell ref="I31:K31"/>
    <mergeCell ref="I32:K32"/>
    <mergeCell ref="I33:K33"/>
    <mergeCell ref="K62:N62"/>
    <mergeCell ref="A92:D92"/>
    <mergeCell ref="A93:D93"/>
    <mergeCell ref="A94:D94"/>
    <mergeCell ref="A95:D95"/>
    <mergeCell ref="A88:D88"/>
    <mergeCell ref="A89:D89"/>
    <mergeCell ref="A90:D90"/>
    <mergeCell ref="A91:D91"/>
    <mergeCell ref="A87:D87"/>
    <mergeCell ref="L2:N2"/>
    <mergeCell ref="A123:E123"/>
    <mergeCell ref="F123:J123"/>
    <mergeCell ref="K123:N123"/>
    <mergeCell ref="A42:D42"/>
    <mergeCell ref="J48:K48"/>
    <mergeCell ref="I56:J56"/>
    <mergeCell ref="I57:J57"/>
    <mergeCell ref="I58:J58"/>
    <mergeCell ref="A76:D76"/>
    <mergeCell ref="A77:D77"/>
    <mergeCell ref="A78:D78"/>
    <mergeCell ref="A79:D79"/>
    <mergeCell ref="A86:D86"/>
    <mergeCell ref="I40:K40"/>
    <mergeCell ref="I41:K41"/>
    <mergeCell ref="A74:D74"/>
    <mergeCell ref="A68:D68"/>
    <mergeCell ref="A112:D112"/>
    <mergeCell ref="A84:D84"/>
    <mergeCell ref="A85:D85"/>
    <mergeCell ref="I116:N116"/>
    <mergeCell ref="I118:N118"/>
    <mergeCell ref="I117:N117"/>
    <mergeCell ref="A116:D116"/>
    <mergeCell ref="A119:D119"/>
    <mergeCell ref="B11:G11"/>
    <mergeCell ref="B12:G12"/>
    <mergeCell ref="A66:D66"/>
    <mergeCell ref="A71:D71"/>
    <mergeCell ref="A73:D73"/>
    <mergeCell ref="A109:D109"/>
    <mergeCell ref="A65:B65"/>
    <mergeCell ref="C65:H65"/>
    <mergeCell ref="A64:B64"/>
    <mergeCell ref="C64:H64"/>
    <mergeCell ref="A101:D101"/>
    <mergeCell ref="A102:D102"/>
    <mergeCell ref="A115:D115"/>
    <mergeCell ref="A104:D104"/>
    <mergeCell ref="A105:D105"/>
    <mergeCell ref="A106:D106"/>
    <mergeCell ref="A110:D110"/>
    <mergeCell ref="A111:D111"/>
    <mergeCell ref="A62:E62"/>
    <mergeCell ref="F62:J62"/>
    <mergeCell ref="A37:D37"/>
    <mergeCell ref="J45:K45"/>
  </mergeCells>
  <phoneticPr fontId="4" type="noConversion"/>
  <pageMargins left="0.5" right="0.5" top="0.3" bottom="0.3" header="0.3" footer="0.3"/>
  <pageSetup scale="98" orientation="portrait" horizontalDpi="300" verticalDpi="300" r:id="rId1"/>
  <headerFooter>
    <oddFooter>&amp;R&amp;K000000BF_7–12-22</oddFooter>
  </headerFooter>
  <rowBreaks count="3" manualBreakCount="3">
    <brk id="60" max="16383" man="1"/>
    <brk id="121" max="16383" man="1"/>
    <brk id="177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ART-CERAMICS BF 4-13-21</vt:lpstr>
    </vt:vector>
  </TitlesOfParts>
  <Company>History &amp;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ULM</dc:creator>
  <cp:lastModifiedBy>Microsoft Office User</cp:lastModifiedBy>
  <cp:lastPrinted>2021-04-13T20:47:33Z</cp:lastPrinted>
  <dcterms:created xsi:type="dcterms:W3CDTF">2003-08-07T18:59:21Z</dcterms:created>
  <dcterms:modified xsi:type="dcterms:W3CDTF">2022-07-12T16:37:33Z</dcterms:modified>
</cp:coreProperties>
</file>